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7500" windowHeight="4920" tabRatio="989"/>
  </bookViews>
  <sheets>
    <sheet name="README" sheetId="43" r:id="rId1"/>
    <sheet name="IPEDS data" sheetId="41" r:id="rId2"/>
    <sheet name="Demographics" sheetId="2" r:id="rId3"/>
    <sheet name="2000-2005_remain rates" sheetId="1" r:id="rId4"/>
    <sheet name="Wages 1 yr &amp; 5 yrs" sheetId="5" r:id="rId5"/>
    <sheet name="Avg Wages by Gender" sheetId="7" r:id="rId6"/>
    <sheet name="Median Wages by Gender" sheetId="21" r:id="rId7"/>
    <sheet name="Cohort Mobility" sheetId="22" r:id="rId8"/>
    <sheet name="Cohort IndRanks - Degree (1yr)" sheetId="23" r:id="rId9"/>
    <sheet name="Cohort IndRanks - Degree (5yrs)" sheetId="32" r:id="rId10"/>
    <sheet name="Key for Cohort Colors" sheetId="42" r:id="rId11"/>
    <sheet name="Cohort Deg# (1&amp;5 yr)" sheetId="24" r:id="rId12"/>
    <sheet name="Cohort Deg$ (1&amp;5 yr)" sheetId="25" r:id="rId13"/>
    <sheet name="Cohort IndRanks - Sex (1yr)" sheetId="26" r:id="rId14"/>
    <sheet name="Cohort IndRanks - Sex (5yrs)" sheetId="35" r:id="rId15"/>
    <sheet name="Cohort Sex# (1&amp;5 yr)" sheetId="27" r:id="rId16"/>
    <sheet name="Cohort Sex$ (1&amp;5 yr)" sheetId="28" r:id="rId17"/>
    <sheet name="Cohort IndRanks - Race (1yr)" sheetId="29" r:id="rId18"/>
    <sheet name="Cohort IndRanks - Race (5yrs)" sheetId="38" r:id="rId19"/>
    <sheet name="Cohort Race# (1&amp;5 yr)" sheetId="30" r:id="rId20"/>
    <sheet name="Cohort Race$ (1&amp;5 yr)" sheetId="31" r:id="rId21"/>
  </sheets>
  <definedNames>
    <definedName name="_test" localSheetId="8">#REF!</definedName>
    <definedName name="_test" localSheetId="9">#REF!</definedName>
    <definedName name="_test" localSheetId="17">#REF!</definedName>
    <definedName name="_test" localSheetId="18">#REF!</definedName>
    <definedName name="_test" localSheetId="13">#REF!</definedName>
    <definedName name="_test" localSheetId="14">#REF!</definedName>
    <definedName name="_test">#REF!</definedName>
    <definedName name="Dualaxisearningchange">#REF!</definedName>
    <definedName name="_xlnm.Print_Area" localSheetId="8">'Cohort IndRanks - Degree (1yr)'!$A$1:$Z$44</definedName>
    <definedName name="_xlnm.Print_Area" localSheetId="9">'Cohort IndRanks - Degree (5yrs)'!$A$1:$Z$44</definedName>
    <definedName name="_xlnm.Print_Area" localSheetId="17">'Cohort IndRanks - Race (1yr)'!$A$1:$V$44</definedName>
    <definedName name="_xlnm.Print_Area" localSheetId="18">'Cohort IndRanks - Race (5yrs)'!$A$1:$V$44</definedName>
    <definedName name="_xlnm.Print_Area" localSheetId="13">'Cohort IndRanks - Sex (1yr)'!$A$1:$R$44</definedName>
    <definedName name="_xlnm.Print_Area" localSheetId="14">'Cohort IndRanks - Sex (5yrs)'!$A$1:$R$44</definedName>
    <definedName name="_xlnm.Print_Titles" localSheetId="8">'Cohort IndRanks - Degree (1yr)'!$1:$2</definedName>
    <definedName name="_xlnm.Print_Titles" localSheetId="9">'Cohort IndRanks - Degree (5yrs)'!$1:$2</definedName>
    <definedName name="_xlnm.Print_Titles" localSheetId="17">'Cohort IndRanks - Race (1yr)'!$1:$2</definedName>
    <definedName name="_xlnm.Print_Titles" localSheetId="18">'Cohort IndRanks - Race (5yrs)'!$1:$2</definedName>
    <definedName name="_xlnm.Print_Titles" localSheetId="13">'Cohort IndRanks - Sex (1yr)'!$1:$2</definedName>
    <definedName name="_xlnm.Print_Titles" localSheetId="14">'Cohort IndRanks - Sex (5yrs)'!$1:$2</definedName>
    <definedName name="rest" localSheetId="17">#REF!</definedName>
    <definedName name="rest" localSheetId="18">#REF!</definedName>
    <definedName name="rest" localSheetId="13">#REF!</definedName>
    <definedName name="rest">#REF!</definedName>
    <definedName name="tbl_2007_title_description_country" localSheetId="8">#REF!</definedName>
    <definedName name="tbl_2007_title_description_country" localSheetId="9">#REF!</definedName>
    <definedName name="tbl_2007_title_description_country" localSheetId="17">#REF!</definedName>
    <definedName name="tbl_2007_title_description_country" localSheetId="18">#REF!</definedName>
    <definedName name="tbl_2007_title_description_country" localSheetId="13">#REF!</definedName>
    <definedName name="tbl_2007_title_description_country" localSheetId="14">#REF!</definedName>
    <definedName name="tbl_2007_title_description_country">#REF!</definedName>
    <definedName name="test" localSheetId="8">#REF!</definedName>
    <definedName name="test" localSheetId="9">#REF!</definedName>
    <definedName name="test" localSheetId="17">#REF!</definedName>
    <definedName name="test" localSheetId="18">#REF!</definedName>
    <definedName name="test" localSheetId="13">#REF!</definedName>
    <definedName name="test" localSheetId="14">#REF!</definedName>
    <definedName name="test">#REF!</definedName>
    <definedName name="test1" localSheetId="17">#REF!</definedName>
    <definedName name="test1" localSheetId="18">#REF!</definedName>
    <definedName name="test1" localSheetId="13">#REF!</definedName>
    <definedName name="test1" localSheetId="14">#REF!</definedName>
    <definedName name="test1">#REF!</definedName>
  </definedNames>
  <calcPr calcId="145621" concurrentCalc="0"/>
</workbook>
</file>

<file path=xl/calcChain.xml><?xml version="1.0" encoding="utf-8"?>
<calcChain xmlns="http://schemas.openxmlformats.org/spreadsheetml/2006/main">
  <c r="L16" i="21" l="1"/>
  <c r="L17" i="21"/>
  <c r="L18" i="21"/>
  <c r="L19" i="21"/>
  <c r="L20" i="21"/>
  <c r="L21" i="21"/>
  <c r="L15" i="21"/>
  <c r="K16" i="21"/>
  <c r="K17" i="21"/>
  <c r="K18" i="21"/>
  <c r="K19" i="21"/>
  <c r="K20" i="21"/>
  <c r="K21" i="21"/>
  <c r="K15" i="21"/>
  <c r="J16" i="21"/>
  <c r="J17" i="21"/>
  <c r="J18" i="21"/>
  <c r="J19" i="21"/>
  <c r="J20" i="21"/>
  <c r="J21" i="21"/>
  <c r="J15" i="21"/>
  <c r="I16" i="21"/>
  <c r="I17" i="21"/>
  <c r="I18" i="21"/>
  <c r="I19" i="21"/>
  <c r="I20" i="21"/>
  <c r="I21" i="21"/>
  <c r="I15" i="21"/>
  <c r="J6" i="21"/>
  <c r="J7" i="21"/>
  <c r="J8" i="21"/>
  <c r="J9" i="21"/>
  <c r="J10" i="21"/>
  <c r="J11" i="21"/>
  <c r="J5" i="21"/>
  <c r="I6" i="21"/>
  <c r="I7" i="21"/>
  <c r="I8" i="21"/>
  <c r="I9" i="21"/>
  <c r="I10" i="21"/>
  <c r="I11" i="21"/>
  <c r="I5" i="21"/>
  <c r="H6" i="21"/>
  <c r="H7" i="21"/>
  <c r="H8" i="21"/>
  <c r="H9" i="21"/>
  <c r="H10" i="21"/>
  <c r="H11" i="21"/>
  <c r="H5" i="21"/>
  <c r="H16" i="21"/>
  <c r="H17" i="21"/>
  <c r="H18" i="21"/>
  <c r="H19" i="21"/>
  <c r="H20" i="21"/>
  <c r="H21" i="21"/>
  <c r="H15" i="21"/>
  <c r="K11" i="21"/>
  <c r="K10" i="21"/>
  <c r="K9" i="21"/>
  <c r="K8" i="21"/>
  <c r="K7" i="21"/>
  <c r="K6" i="21"/>
  <c r="K5" i="21"/>
  <c r="I9" i="7"/>
  <c r="F5" i="1"/>
  <c r="F6" i="1"/>
  <c r="F7" i="1"/>
  <c r="F8" i="1"/>
  <c r="F9" i="1"/>
  <c r="F10" i="1"/>
  <c r="F11" i="1"/>
  <c r="F4" i="1"/>
  <c r="E5" i="1"/>
  <c r="E6" i="1"/>
  <c r="E7" i="1"/>
  <c r="E8" i="1"/>
  <c r="E9" i="1"/>
  <c r="E10" i="1"/>
  <c r="E11" i="1"/>
  <c r="E4" i="1"/>
  <c r="H5" i="1"/>
  <c r="G5" i="1"/>
  <c r="I5" i="1"/>
  <c r="H6" i="1"/>
  <c r="G6" i="1"/>
  <c r="I6" i="1"/>
  <c r="H7" i="1"/>
  <c r="G7" i="1"/>
  <c r="I7" i="1"/>
  <c r="H8" i="1"/>
  <c r="G8" i="1"/>
  <c r="I8" i="1"/>
  <c r="H9" i="1"/>
  <c r="G9" i="1"/>
  <c r="I9" i="1"/>
  <c r="H10" i="1"/>
  <c r="G10" i="1"/>
  <c r="I10" i="1"/>
  <c r="H11" i="1"/>
  <c r="G11" i="1"/>
  <c r="I11" i="1"/>
  <c r="H4" i="1"/>
  <c r="G4" i="1"/>
  <c r="I4" i="1"/>
  <c r="K36" i="31"/>
  <c r="K35" i="31"/>
  <c r="K32" i="31"/>
  <c r="K31" i="31"/>
  <c r="K30" i="31"/>
  <c r="K29" i="31"/>
  <c r="K28" i="31"/>
  <c r="K27" i="31"/>
  <c r="I35" i="31"/>
  <c r="I34" i="31"/>
  <c r="I33" i="31"/>
  <c r="I31" i="31"/>
  <c r="I30" i="31"/>
  <c r="I29" i="31"/>
  <c r="I28" i="31"/>
  <c r="I27" i="31"/>
  <c r="G34" i="31"/>
  <c r="G33" i="31"/>
  <c r="G31" i="31"/>
  <c r="G30" i="31"/>
  <c r="G29" i="31"/>
  <c r="G28" i="31"/>
  <c r="G27" i="31"/>
  <c r="E34" i="31"/>
  <c r="E33" i="31"/>
  <c r="E32" i="31"/>
  <c r="E31" i="31"/>
  <c r="E30" i="31"/>
  <c r="E29" i="31"/>
  <c r="E28" i="31"/>
  <c r="E27" i="31"/>
  <c r="C35" i="31"/>
  <c r="C33" i="31"/>
  <c r="C32" i="31"/>
  <c r="C31" i="31"/>
  <c r="C30" i="31"/>
  <c r="C29" i="31"/>
  <c r="C28" i="31"/>
  <c r="C27" i="31"/>
  <c r="E32" i="28"/>
  <c r="E28" i="28"/>
  <c r="E27" i="28"/>
  <c r="E26" i="28"/>
  <c r="E25" i="28"/>
  <c r="E24" i="28"/>
  <c r="E23" i="28"/>
  <c r="C32" i="28"/>
  <c r="C31" i="28"/>
  <c r="C29" i="28"/>
  <c r="C27" i="28"/>
  <c r="C26" i="28"/>
  <c r="C25" i="28"/>
  <c r="C24" i="28"/>
  <c r="C23" i="28"/>
  <c r="L17" i="28"/>
  <c r="N17" i="28"/>
  <c r="E17" i="28"/>
  <c r="C17" i="28"/>
  <c r="X37" i="30"/>
  <c r="V37" i="30"/>
  <c r="T37" i="30"/>
  <c r="R37" i="30"/>
  <c r="Z36" i="30"/>
  <c r="X36" i="30"/>
  <c r="V36" i="30"/>
  <c r="T36" i="30"/>
  <c r="R36" i="30"/>
  <c r="Z35" i="30"/>
  <c r="X35" i="30"/>
  <c r="V35" i="30"/>
  <c r="T35" i="30"/>
  <c r="R35" i="30"/>
  <c r="Z34" i="30"/>
  <c r="X34" i="30"/>
  <c r="V34" i="30"/>
  <c r="T34" i="30"/>
  <c r="R34" i="30"/>
  <c r="Z33" i="30"/>
  <c r="X33" i="30"/>
  <c r="V33" i="30"/>
  <c r="T33" i="30"/>
  <c r="R33" i="30"/>
  <c r="Z32" i="30"/>
  <c r="X32" i="30"/>
  <c r="V32" i="30"/>
  <c r="T32" i="30"/>
  <c r="R32" i="30"/>
  <c r="Z31" i="30"/>
  <c r="X31" i="30"/>
  <c r="V31" i="30"/>
  <c r="T31" i="30"/>
  <c r="R31" i="30"/>
  <c r="Z30" i="30"/>
  <c r="X30" i="30"/>
  <c r="V30" i="30"/>
  <c r="T30" i="30"/>
  <c r="R30" i="30"/>
  <c r="Z29" i="30"/>
  <c r="X29" i="30"/>
  <c r="V29" i="30"/>
  <c r="T29" i="30"/>
  <c r="R29" i="30"/>
  <c r="Z28" i="30"/>
  <c r="X28" i="30"/>
  <c r="V28" i="30"/>
  <c r="T28" i="30"/>
  <c r="R28" i="30"/>
  <c r="W16" i="27"/>
  <c r="X15" i="27"/>
  <c r="Z15" i="27"/>
  <c r="X14" i="27"/>
  <c r="W14" i="27"/>
  <c r="X13" i="27"/>
  <c r="Z13" i="27"/>
  <c r="W13" i="27"/>
  <c r="Y13" i="27"/>
  <c r="W12" i="27"/>
  <c r="Y12" i="27"/>
  <c r="X11" i="27"/>
  <c r="Z11" i="27"/>
  <c r="W11" i="27"/>
  <c r="Y11" i="27"/>
  <c r="X10" i="27"/>
  <c r="W10" i="27"/>
  <c r="X9" i="27"/>
  <c r="W9" i="27"/>
  <c r="Y9" i="27"/>
  <c r="X8" i="27"/>
  <c r="Z8" i="27"/>
  <c r="W8" i="27"/>
  <c r="Y8" i="27"/>
  <c r="X7" i="27"/>
  <c r="Z7" i="27"/>
  <c r="W7" i="27"/>
  <c r="Y7" i="27"/>
  <c r="K29" i="30"/>
  <c r="K30" i="30"/>
  <c r="K31" i="30"/>
  <c r="K32" i="30"/>
  <c r="K33" i="30"/>
  <c r="K34" i="30"/>
  <c r="K35" i="30"/>
  <c r="K36" i="30"/>
  <c r="K37" i="30"/>
  <c r="K28" i="30"/>
  <c r="I29" i="30"/>
  <c r="I30" i="30"/>
  <c r="I31" i="30"/>
  <c r="I32" i="30"/>
  <c r="I33" i="30"/>
  <c r="I34" i="30"/>
  <c r="I35" i="30"/>
  <c r="I36" i="30"/>
  <c r="I37" i="30"/>
  <c r="I28" i="30"/>
  <c r="G29" i="30"/>
  <c r="G30" i="30"/>
  <c r="G31" i="30"/>
  <c r="G32" i="30"/>
  <c r="G33" i="30"/>
  <c r="G34" i="30"/>
  <c r="G35" i="30"/>
  <c r="G36" i="30"/>
  <c r="G37" i="30"/>
  <c r="G28" i="30"/>
  <c r="E29" i="30"/>
  <c r="E30" i="30"/>
  <c r="E31" i="30"/>
  <c r="E32" i="30"/>
  <c r="E33" i="30"/>
  <c r="E34" i="30"/>
  <c r="E35" i="30"/>
  <c r="E36" i="30"/>
  <c r="E37" i="30"/>
  <c r="E28" i="30"/>
  <c r="C29" i="30"/>
  <c r="C30" i="30"/>
  <c r="C31" i="30"/>
  <c r="C32" i="30"/>
  <c r="C33" i="30"/>
  <c r="C34" i="30"/>
  <c r="C35" i="30"/>
  <c r="C36" i="30"/>
  <c r="C37" i="30"/>
  <c r="C28" i="30"/>
  <c r="K15" i="27"/>
  <c r="K16" i="27"/>
  <c r="K14" i="27"/>
  <c r="K13" i="27"/>
  <c r="K11" i="27"/>
  <c r="K9" i="27"/>
  <c r="K8" i="27"/>
  <c r="K7" i="27"/>
  <c r="J15" i="27"/>
  <c r="J14" i="27"/>
  <c r="J13" i="27"/>
  <c r="J12" i="27"/>
  <c r="J11" i="27"/>
  <c r="J10" i="27"/>
  <c r="J9" i="27"/>
  <c r="J8" i="27"/>
  <c r="J7" i="27"/>
  <c r="H38" i="24"/>
  <c r="H37" i="24"/>
  <c r="H36" i="24"/>
  <c r="H35" i="24"/>
  <c r="H34" i="24"/>
  <c r="H32" i="24"/>
  <c r="H31" i="24"/>
  <c r="H30" i="24"/>
  <c r="H29" i="24"/>
  <c r="H28" i="24"/>
  <c r="H27" i="24"/>
  <c r="I27" i="24"/>
  <c r="H26" i="24"/>
  <c r="C32" i="24"/>
  <c r="C31" i="24"/>
  <c r="C30" i="24"/>
  <c r="C29" i="24"/>
  <c r="C28" i="24"/>
  <c r="C27" i="24"/>
  <c r="H33" i="24"/>
  <c r="I34" i="24"/>
  <c r="C26" i="24"/>
  <c r="C34" i="24"/>
  <c r="D28" i="24"/>
  <c r="O5" i="22" a="1"/>
  <c r="O5" i="22"/>
  <c r="U6" i="22"/>
  <c r="U7" i="22"/>
  <c r="U8" i="22"/>
  <c r="U9" i="22"/>
  <c r="U10" i="22"/>
  <c r="U11" i="22"/>
  <c r="U12" i="22"/>
  <c r="U13" i="22"/>
  <c r="U14" i="22"/>
  <c r="U15" i="22"/>
  <c r="U16" i="22"/>
  <c r="AC1" i="22"/>
  <c r="AC5" i="22"/>
  <c r="AE1" i="22"/>
  <c r="AE15" i="22"/>
  <c r="AC16" i="22"/>
  <c r="AA1" i="22"/>
  <c r="AA16" i="22"/>
  <c r="Y1" i="22"/>
  <c r="Y16" i="22"/>
  <c r="W1" i="22"/>
  <c r="W16" i="22"/>
  <c r="Y5" i="22"/>
  <c r="Y10" i="27"/>
  <c r="Z14" i="27"/>
  <c r="Z10" i="27"/>
  <c r="Y14" i="27"/>
  <c r="D29" i="24"/>
  <c r="D31" i="24"/>
  <c r="I31" i="24"/>
  <c r="D26" i="24"/>
  <c r="D30" i="24"/>
  <c r="D32" i="24"/>
  <c r="I28" i="24"/>
  <c r="I30" i="24"/>
  <c r="I32" i="24"/>
  <c r="I36" i="24"/>
  <c r="I38" i="24"/>
  <c r="I35" i="24"/>
  <c r="I37" i="24"/>
  <c r="D27" i="24"/>
  <c r="AE6" i="22"/>
  <c r="AE8" i="22"/>
  <c r="AE10" i="22"/>
  <c r="AE12" i="22"/>
  <c r="AE14" i="22"/>
  <c r="AE16" i="22"/>
  <c r="W5" i="22"/>
  <c r="AA5" i="22"/>
  <c r="W6" i="22"/>
  <c r="Y6" i="22"/>
  <c r="AA6" i="22"/>
  <c r="AC6" i="22"/>
  <c r="W7" i="22"/>
  <c r="Y7" i="22"/>
  <c r="AA7" i="22"/>
  <c r="AC7" i="22"/>
  <c r="W8" i="22"/>
  <c r="Y8" i="22"/>
  <c r="AA8" i="22"/>
  <c r="AC8" i="22"/>
  <c r="W9" i="22"/>
  <c r="Y9" i="22"/>
  <c r="AA9" i="22"/>
  <c r="AC9" i="22"/>
  <c r="W10" i="22"/>
  <c r="Y10" i="22"/>
  <c r="AA10" i="22"/>
  <c r="AC10" i="22"/>
  <c r="W11" i="22"/>
  <c r="Y11" i="22"/>
  <c r="AA11" i="22"/>
  <c r="AC11" i="22"/>
  <c r="W12" i="22"/>
  <c r="Y12" i="22"/>
  <c r="AA12" i="22"/>
  <c r="AC12" i="22"/>
  <c r="W13" i="22"/>
  <c r="Y13" i="22"/>
  <c r="AA13" i="22"/>
  <c r="AC13" i="22"/>
  <c r="W14" i="22"/>
  <c r="Y14" i="22"/>
  <c r="AA14" i="22"/>
  <c r="AC14" i="22"/>
  <c r="W15" i="22"/>
  <c r="Y15" i="22"/>
  <c r="AA15" i="22"/>
  <c r="AC15" i="22"/>
  <c r="AE5" i="22"/>
  <c r="AE7" i="22"/>
  <c r="AE9" i="22"/>
  <c r="AE11" i="22"/>
  <c r="AE13" i="22"/>
  <c r="O16" i="22"/>
  <c r="O14" i="22"/>
  <c r="O12" i="22"/>
  <c r="O10" i="22"/>
  <c r="O8" i="22"/>
  <c r="O6" i="22"/>
  <c r="O15" i="22"/>
  <c r="O13" i="22"/>
  <c r="O11" i="22"/>
  <c r="O9" i="22"/>
  <c r="O7" i="22"/>
  <c r="Q6" i="22"/>
  <c r="C18" i="22"/>
  <c r="D4" i="22"/>
  <c r="D18" i="22"/>
  <c r="AD5" i="22"/>
  <c r="A6" i="22"/>
  <c r="A7" i="22"/>
  <c r="A8" i="22"/>
  <c r="A9" i="22"/>
  <c r="A10" i="22"/>
  <c r="A11" i="22"/>
  <c r="A12" i="22"/>
  <c r="A13" i="22"/>
  <c r="A14" i="22"/>
  <c r="A15" i="22"/>
  <c r="A16" i="22"/>
  <c r="J11" i="7"/>
  <c r="J10" i="7"/>
  <c r="J9" i="7"/>
  <c r="J8" i="7"/>
  <c r="J7" i="7"/>
  <c r="J6" i="7"/>
  <c r="J5" i="7"/>
  <c r="I11" i="7"/>
  <c r="I10" i="7"/>
  <c r="I8" i="7"/>
  <c r="I7" i="7"/>
  <c r="I6" i="7"/>
  <c r="I5" i="7"/>
  <c r="H11" i="7"/>
  <c r="H10" i="7"/>
  <c r="K10" i="7"/>
  <c r="H9" i="7"/>
  <c r="H8" i="7"/>
  <c r="K8" i="7"/>
  <c r="H7" i="7"/>
  <c r="H6" i="7"/>
  <c r="K6" i="7"/>
  <c r="H5" i="7"/>
  <c r="K5" i="7"/>
  <c r="K7" i="7"/>
  <c r="K9" i="7"/>
  <c r="K11" i="7"/>
  <c r="E4" i="22"/>
  <c r="Q7" i="22"/>
  <c r="Q8" i="22"/>
  <c r="F4" i="22"/>
  <c r="E18" i="22"/>
  <c r="G4" i="22"/>
  <c r="F18" i="22"/>
  <c r="Z5" i="22"/>
  <c r="X6" i="22"/>
  <c r="Q9" i="22"/>
  <c r="Z8" i="22"/>
  <c r="X5" i="22"/>
  <c r="AB6" i="22"/>
  <c r="X7" i="22"/>
  <c r="Q10" i="22"/>
  <c r="Z9" i="22"/>
  <c r="H4" i="22"/>
  <c r="G18" i="22"/>
  <c r="I4" i="22"/>
  <c r="H18" i="22"/>
  <c r="Q11" i="22"/>
  <c r="Z10" i="22"/>
  <c r="AD8" i="22"/>
  <c r="AD9" i="22"/>
  <c r="Q12" i="22"/>
  <c r="AD11" i="22"/>
  <c r="Z11" i="22"/>
  <c r="X11" i="22"/>
  <c r="J4" i="22"/>
  <c r="I18" i="22"/>
  <c r="K4" i="22"/>
  <c r="J18" i="22"/>
  <c r="AB5" i="22"/>
  <c r="Z6" i="22"/>
  <c r="Z7" i="22"/>
  <c r="X8" i="22"/>
  <c r="X9" i="22"/>
  <c r="X10" i="22"/>
  <c r="Q13" i="22"/>
  <c r="Z12" i="22"/>
  <c r="AB12" i="22"/>
  <c r="AD6" i="22"/>
  <c r="AB7" i="22"/>
  <c r="AB9" i="22"/>
  <c r="AB10" i="22"/>
  <c r="Q14" i="22"/>
  <c r="Z13" i="22"/>
  <c r="AB13" i="22"/>
  <c r="X13" i="22"/>
  <c r="L4" i="22"/>
  <c r="K18" i="22"/>
  <c r="M4" i="22"/>
  <c r="L18" i="22"/>
  <c r="AD7" i="22"/>
  <c r="AB8" i="22"/>
  <c r="AD10" i="22"/>
  <c r="AB11" i="22"/>
  <c r="X12" i="22"/>
  <c r="Q15" i="22"/>
  <c r="AD14" i="22"/>
  <c r="Z14" i="22"/>
  <c r="AB14" i="22"/>
  <c r="X14" i="22"/>
  <c r="Q16" i="22"/>
  <c r="AD15" i="22"/>
  <c r="Z15" i="22"/>
  <c r="AB15" i="22"/>
  <c r="X15" i="22"/>
  <c r="N4" i="22"/>
  <c r="N18" i="22"/>
  <c r="M18" i="22"/>
  <c r="AD12" i="22"/>
  <c r="AD13" i="22"/>
  <c r="AD16" i="22"/>
  <c r="Z16" i="22"/>
  <c r="Z19" i="22"/>
  <c r="AB16" i="22"/>
  <c r="X16" i="22"/>
  <c r="X19" i="22"/>
</calcChain>
</file>

<file path=xl/sharedStrings.xml><?xml version="1.0" encoding="utf-8"?>
<sst xmlns="http://schemas.openxmlformats.org/spreadsheetml/2006/main" count="1722" uniqueCount="213">
  <si>
    <t>Highest Educational Attainment</t>
  </si>
  <si>
    <t>Working</t>
  </si>
  <si>
    <t>Retention</t>
  </si>
  <si>
    <t>D</t>
  </si>
  <si>
    <t>1Yr Out</t>
  </si>
  <si>
    <t>5yrs Out</t>
  </si>
  <si>
    <t>All Certificates</t>
  </si>
  <si>
    <t>Bachelor's</t>
  </si>
  <si>
    <t>Master's</t>
  </si>
  <si>
    <t>Doctorate</t>
  </si>
  <si>
    <t>First Professional Degree</t>
  </si>
  <si>
    <t>Other</t>
  </si>
  <si>
    <t>Total</t>
  </si>
  <si>
    <t>Freq.</t>
  </si>
  <si>
    <t>Professional Degree</t>
  </si>
  <si>
    <t>Gender</t>
  </si>
  <si>
    <t>Col%</t>
  </si>
  <si>
    <t>Male</t>
  </si>
  <si>
    <t>Female</t>
  </si>
  <si>
    <t>Unknown</t>
  </si>
  <si>
    <t>Age</t>
  </si>
  <si>
    <t>&lt;18</t>
  </si>
  <si>
    <t>18-24</t>
  </si>
  <si>
    <t>25-29</t>
  </si>
  <si>
    <t>30-34</t>
  </si>
  <si>
    <t>35-39</t>
  </si>
  <si>
    <t>40-44</t>
  </si>
  <si>
    <t>45-49</t>
  </si>
  <si>
    <t>50-54</t>
  </si>
  <si>
    <t>55-59</t>
  </si>
  <si>
    <t>60-64</t>
  </si>
  <si>
    <t>65+</t>
  </si>
  <si>
    <t>White</t>
  </si>
  <si>
    <t>Black</t>
  </si>
  <si>
    <t>Hispanic</t>
  </si>
  <si>
    <t>Race Unknown</t>
  </si>
  <si>
    <t>Race  and Ethnicity</t>
  </si>
  <si>
    <t>1-Year Out</t>
  </si>
  <si>
    <t>5-Years Out</t>
  </si>
  <si>
    <t>% Working</t>
  </si>
  <si>
    <t>Degree Attainment</t>
  </si>
  <si>
    <t>Certificates</t>
  </si>
  <si>
    <t>Difference</t>
  </si>
  <si>
    <t>Change</t>
  </si>
  <si>
    <t>Men</t>
  </si>
  <si>
    <t>Women</t>
  </si>
  <si>
    <t>All Grads (2000-2009)</t>
  </si>
  <si>
    <t>All Grads (2000-2005)</t>
  </si>
  <si>
    <t>*Based on # of cohort graduates employed in industry</t>
  </si>
  <si>
    <t xml:space="preserve">% of Total </t>
  </si>
  <si>
    <t>Sub-Total</t>
  </si>
  <si>
    <t>NAICS</t>
  </si>
  <si>
    <t>Top 10 Rank</t>
  </si>
  <si>
    <t>First Prof. Degree</t>
  </si>
  <si>
    <t>*Median Wages in 2010 Dollars</t>
  </si>
  <si>
    <t>Wage</t>
  </si>
  <si>
    <t>Dom. NAICS Group (5yr Out)</t>
  </si>
  <si>
    <t>Dom. NAICS Group (1yr Out)</t>
  </si>
  <si>
    <t>Nat. Resources &amp; Mining</t>
  </si>
  <si>
    <t>Construction</t>
  </si>
  <si>
    <t>Manufacturing</t>
  </si>
  <si>
    <t>Trade, Transportation &amp; Utilities</t>
  </si>
  <si>
    <t>Information</t>
  </si>
  <si>
    <t>Financial Activities</t>
  </si>
  <si>
    <t>Prof. &amp; Bus. Services</t>
  </si>
  <si>
    <t>Educ. Services</t>
  </si>
  <si>
    <t>Health Care &amp; Social Assist.</t>
  </si>
  <si>
    <t>Leisure &amp; Hospitality</t>
  </si>
  <si>
    <t>Other Services (not Pub. Admin.)</t>
  </si>
  <si>
    <t>Public Admin.</t>
  </si>
  <si>
    <t>1st</t>
  </si>
  <si>
    <t>2nd</t>
  </si>
  <si>
    <t>3rd</t>
  </si>
  <si>
    <t>4th</t>
  </si>
  <si>
    <t>5th</t>
  </si>
  <si>
    <t>NAICS Group</t>
  </si>
  <si>
    <t>Popular Industry Sector Destinations</t>
  </si>
  <si>
    <t>Net Gain/(Loss)</t>
  </si>
  <si>
    <t>Retention (%)</t>
  </si>
  <si>
    <t>4 &amp; 8</t>
  </si>
  <si>
    <t>6 &amp; 9</t>
  </si>
  <si>
    <t>Modal Destination(s)</t>
  </si>
  <si>
    <t>Avg vs Med-1yr</t>
  </si>
  <si>
    <t>Avg vs Med-5yr</t>
  </si>
  <si>
    <t>Difference M-W</t>
  </si>
  <si>
    <t>Change 1&amp;5 yrs</t>
  </si>
  <si>
    <t>Cohort Industry Rankings by Degree Level - 1 Year Out</t>
  </si>
  <si>
    <t>All Grads</t>
  </si>
  <si>
    <t xml:space="preserve">First Prof. </t>
  </si>
  <si>
    <t># Top 10 Ranks</t>
  </si>
  <si>
    <t>Industry Sector</t>
  </si>
  <si>
    <t>#</t>
  </si>
  <si>
    <t>$</t>
  </si>
  <si>
    <t>Mining (except Oil and Gas)</t>
  </si>
  <si>
    <t>*</t>
  </si>
  <si>
    <t>Utilities</t>
  </si>
  <si>
    <t>Construction of Buildings</t>
  </si>
  <si>
    <t>Heavy and Civil Engineering Construction</t>
  </si>
  <si>
    <t>Specialty Trade Contractors</t>
  </si>
  <si>
    <t>Beverage and Tobacco Product Manufacturing</t>
  </si>
  <si>
    <t>Paper Manufacturing</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</si>
  <si>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</si>
  <si>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</si>
  <si>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</si>
  <si>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</si>
  <si>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</si>
  <si>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</si>
  <si>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</si>
  <si>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</si>
  <si>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Appliance, and Component Manufacturing</t>
  </si>
  <si>
    <t>Transportation Equipment Manufacturing</t>
  </si>
  <si>
    <t>Miscellaneous Manufacturing</t>
  </si>
  <si>
    <t>Merchant Wholesalers, Durable Goods</t>
  </si>
  <si>
    <t>Merchant Wholesalers, Nondurable Goods</t>
  </si>
  <si>
    <t>Wholesale Electronic Markets and Agents and Brokers</t>
  </si>
  <si>
    <t>Food and Beverage Stores</t>
  </si>
  <si>
    <t>Health and Personal Care Stores</t>
  </si>
  <si>
    <t>General Merchandise Stores</t>
  </si>
  <si>
    <t>Water Transportation</t>
  </si>
  <si>
    <t>Pipeline Transportation</t>
  </si>
  <si>
    <t>Telecommunications</t>
  </si>
  <si>
    <t>Credit Intermediation and Related Activities</t>
  </si>
  <si>
    <t>Securities, Commodity Contracts, and Other Financial Investments and Related Activities</t>
  </si>
  <si>
    <t>Insurance Carriers and Related Activities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</si>
  <si>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</si>
  <si>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</si>
  <si>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</si>
  <si>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</si>
  <si>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</si>
  <si>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</si>
  <si>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</si>
  <si>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</si>
  <si>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Food Services and Drinking Places</t>
  </si>
  <si>
    <t>Religious, Grantmaking, Civic, Professional, and Similar Organizations</t>
  </si>
  <si>
    <t>Executive, Legislative, and Other General Government Support</t>
  </si>
  <si>
    <t>Justice, Public Order, and Safety Activities</t>
  </si>
  <si>
    <t xml:space="preserve">Tied for 3rd </t>
  </si>
  <si>
    <t>Cohort Industry Rankings by Gender - 1 Year Out</t>
  </si>
  <si>
    <t>Cohort Industry Rankings by Race - 1 Year Out</t>
  </si>
  <si>
    <t>Cohort Top 10 Industry Wage* Rankings by Race - 1 Year Out</t>
  </si>
  <si>
    <t>Cohort Top 10 Industry Rankings by Race* - 1 Year Out</t>
  </si>
  <si>
    <t>Cohort Top 10 Industry Wage* Rankings by Degree - 1 Year Out</t>
  </si>
  <si>
    <t>Cohort Top 10 Industry Rankings by Gender*</t>
  </si>
  <si>
    <t>Cohort Top 10 Industry Rank by Degree* - 1 Year Out</t>
  </si>
  <si>
    <t>Cohort Industry Rankings by Degree Level - 5 Years Out</t>
  </si>
  <si>
    <t>Cohort Top 10 Industry Rank by Degree* - 5 Years Out</t>
  </si>
  <si>
    <t>Tied for 9th</t>
  </si>
  <si>
    <t>Cohort Top 10 Industry Wage* Rankings by Degree - 5 Years Out</t>
  </si>
  <si>
    <t>Cohort Industry Rankings by Gender - 5 Years Out</t>
  </si>
  <si>
    <t>Cohort Top 10 Industry Rankings by Gender* - 5 Years Out</t>
  </si>
  <si>
    <t>Cohort Industry Rankings by Race - 5 Years Out</t>
  </si>
  <si>
    <t>Cohort Top 10 Industry Rank by Race* - 5 Years Out</t>
  </si>
  <si>
    <t>Cohort Top 10 Industry Wage* Rank by Race - 5 Years Out</t>
  </si>
  <si>
    <t>Healthcare</t>
  </si>
  <si>
    <t>Education</t>
  </si>
  <si>
    <t>Professional</t>
  </si>
  <si>
    <t>621-624</t>
  </si>
  <si>
    <t>311-339</t>
  </si>
  <si>
    <t>Admin and Support</t>
  </si>
  <si>
    <t>Finance and Insurance</t>
  </si>
  <si>
    <t>522 &amp; 524</t>
  </si>
  <si>
    <t>921 &amp; 922</t>
  </si>
  <si>
    <t>Government and Justice</t>
  </si>
  <si>
    <t>associates</t>
  </si>
  <si>
    <t>bachelors</t>
  </si>
  <si>
    <t>Other Summary Statistics</t>
  </si>
  <si>
    <t>Industry</t>
  </si>
  <si>
    <t>Quantity</t>
  </si>
  <si>
    <t>Share of Total</t>
  </si>
  <si>
    <t>Ambulatory HC services</t>
  </si>
  <si>
    <t>certificates</t>
  </si>
  <si>
    <t>masters</t>
  </si>
  <si>
    <t>doctorate +</t>
  </si>
  <si>
    <t>difference</t>
  </si>
  <si>
    <t>Overall Med. Wage</t>
  </si>
  <si>
    <t>Certificate</t>
  </si>
  <si>
    <t>Median Wage</t>
  </si>
  <si>
    <t>difference from 1 yr</t>
  </si>
  <si>
    <t>change (1-5 yrs)</t>
  </si>
  <si>
    <t xml:space="preserve">Notes: </t>
  </si>
  <si>
    <t>DIFFERENCE between 1 and 5 years (where NAICS overlap)</t>
  </si>
  <si>
    <t>Cohort (2000-2005)</t>
  </si>
  <si>
    <t>Associate</t>
  </si>
  <si>
    <t>Average</t>
  </si>
  <si>
    <t>Public 2-Year</t>
  </si>
  <si>
    <t>Public 4-Year</t>
  </si>
  <si>
    <t>Graduates as a Percent of Enrollment</t>
  </si>
  <si>
    <t>Source: IPEDS</t>
  </si>
  <si>
    <t>Frequency</t>
  </si>
  <si>
    <t>Median Wages</t>
  </si>
  <si>
    <t>Mean Wages</t>
  </si>
  <si>
    <t>Degree Attained</t>
  </si>
  <si>
    <t>Gender Unknown</t>
  </si>
  <si>
    <t>* data suppressed due to having fewer than 10 individuals</t>
  </si>
  <si>
    <t>Of the overlapping NAICS in both 1 and 5 years out - its change</t>
  </si>
  <si>
    <t>All Grads (2000-05) -- (INCLUDES MORE THAN JUST TARGET COHORT)</t>
  </si>
  <si>
    <t>Average Wages (Real 2010 Dollars) by Degree and Gender - 1 Year Out</t>
  </si>
  <si>
    <t>Average Wages (Real 2010 Dollars) by Degree and Gender - 5 Years Out</t>
  </si>
  <si>
    <t>Data only for Cohort of Graduates with both 1 and 5 Years Out Wages</t>
  </si>
  <si>
    <t>1 year out</t>
  </si>
  <si>
    <t>5 years out</t>
  </si>
  <si>
    <t>Average Wage</t>
  </si>
  <si>
    <t>Comparison</t>
  </si>
  <si>
    <t>Median Wages (Real 2010 Dollars) by Degree and Gender - 1 Year Out</t>
  </si>
  <si>
    <t>Median Wages (Real 2010 Dollars) by Degree and Gender - 5 Years Out</t>
  </si>
  <si>
    <t>Color</t>
  </si>
  <si>
    <t>Description</t>
  </si>
  <si>
    <t>How Education Pays Companion Spreadsheet</t>
  </si>
  <si>
    <t>Visit the IWIS website for more information about the initiative:</t>
  </si>
  <si>
    <t>www.iwis.in.gov/documents/HowEducationPays.pdf</t>
  </si>
  <si>
    <t>www.iwis.in.gov</t>
  </si>
  <si>
    <t>View methodology and analysis in the full report:</t>
  </si>
  <si>
    <r>
      <t xml:space="preserve">This is a companion spreadsheet to the report, </t>
    </r>
    <r>
      <rPr>
        <i/>
        <sz val="11"/>
        <color theme="1"/>
        <rFont val="Calibri"/>
        <family val="2"/>
        <scheme val="minor"/>
      </rPr>
      <t>How Education Pays: The Work Outcomes of Indiana's Postsecondary Graduates</t>
    </r>
    <r>
      <rPr>
        <sz val="11"/>
        <color theme="1"/>
        <rFont val="Calibri"/>
        <family val="2"/>
        <scheme val="minor"/>
      </rPr>
      <t>, published November 2011 by the Indiana Workforce Intelligence System (IWIS)</t>
    </r>
    <r>
      <rPr>
        <i/>
        <sz val="11"/>
        <color theme="1"/>
        <rFont val="Calibri"/>
        <family val="2"/>
        <scheme val="minor"/>
      </rPr>
      <t>.</t>
    </r>
    <r>
      <rPr>
        <sz val="11"/>
        <color theme="1"/>
        <rFont val="Calibri"/>
        <family val="2"/>
        <scheme val="minor"/>
      </rPr>
      <t xml:space="preserve"> This file contains more data, detailed tables and cross-tabulations for those readers who want to dig deeper  into the research results.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</si>
</sst>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quot;$&quot;#,##0.00"/>
    <numFmt numFmtId="167"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Symbol"/>
      <family val="1"/>
      <charset val="2"/>
    </font>
    <font>
      <u/>
      <sz val="11"/>
      <color theme="1"/>
      <name val="Calibri"/>
      <family val="2"/>
      <scheme val="minor"/>
    </font>
    <font>
      <sz val="11"/>
      <color theme="1"/>
      <name val="Symbol"/>
      <family val="1"/>
      <charset val="2"/>
    </font>
    <font>
      <b/>
      <u/>
      <sz val="11"/>
      <color theme="1"/>
      <name val="Calibri"/>
      <family val="2"/>
      <scheme val="minor"/>
    </font>
    <font>
      <b/>
      <sz val="11"/>
      <color rgb="FFFF0000"/>
      <name val="Calibri"/>
      <family val="2"/>
      <scheme val="minor"/>
    </font>
    <font>
      <sz val="8"/>
      <color theme="1"/>
      <name val="Calibri"/>
      <family val="2"/>
      <scheme val="minor"/>
    </font>
    <font>
      <sz val="10"/>
      <name val="MS Sans Serif"/>
      <family val="2"/>
    </font>
    <font>
      <b/>
      <sz val="18"/>
      <color theme="3"/>
      <name val="Cambria"/>
      <family val="2"/>
      <scheme val="major"/>
    </font>
    <font>
      <i/>
      <sz val="11"/>
      <color theme="1"/>
      <name val="Calibri"/>
      <family val="2"/>
      <scheme val="minor"/>
    </font>
    <font>
      <u/>
      <sz val="11"/>
      <color theme="10"/>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0" tint="-0.34998626667073579"/>
        <bgColor indexed="64"/>
      </patternFill>
    </fill>
    <fill>
      <patternFill patternType="solid">
        <fgColor rgb="FFCC99FF"/>
        <bgColor indexed="64"/>
      </patternFill>
    </fill>
    <fill>
      <patternFill patternType="solid">
        <fgColor rgb="FFFFC000"/>
        <bgColor indexed="64"/>
      </patternFill>
    </fill>
    <fill>
      <patternFill patternType="solid">
        <fgColor theme="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7" tint="-0.249977111117893"/>
        <bgColor indexed="64"/>
      </patternFill>
    </fill>
    <fill>
      <patternFill patternType="solid">
        <fgColor rgb="FFCC330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8"/>
        <bgColor indexed="64"/>
      </patternFill>
    </fill>
    <fill>
      <patternFill patternType="solid">
        <fgColor theme="8" tint="-0.249977111117893"/>
        <bgColor indexed="64"/>
      </patternFill>
    </fill>
    <fill>
      <patternFill patternType="solid">
        <fgColor rgb="FFFFFF99"/>
        <bgColor indexed="64"/>
      </patternFill>
    </fill>
    <fill>
      <patternFill patternType="solid">
        <fgColor theme="6" tint="-0.499984740745262"/>
        <bgColor indexed="64"/>
      </patternFill>
    </fill>
    <fill>
      <patternFill patternType="solid">
        <fgColor rgb="FF996633"/>
        <bgColor indexed="64"/>
      </patternFill>
    </fill>
    <fill>
      <patternFill patternType="solid">
        <fgColor theme="5"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xf numFmtId="0" fontId="10" fillId="0" borderId="0" applyNumberFormat="0" applyFill="0" applyBorder="0" applyAlignment="0" applyProtection="0"/>
    <xf numFmtId="0" fontId="12" fillId="0" borderId="0" applyNumberFormat="0" applyFill="0" applyBorder="0" applyAlignment="0" applyProtection="0"/>
  </cellStyleXfs>
  <cellXfs count="140">
    <xf numFmtId="0" fontId="0" fillId="0" borderId="0" xfId="0"/>
    <xf numFmtId="0" fontId="4" fillId="0" borderId="0" xfId="0" applyFont="1" applyAlignment="1">
      <alignment horizontal="center"/>
    </xf>
    <xf numFmtId="0" fontId="2" fillId="0" borderId="0" xfId="0" applyFont="1"/>
    <xf numFmtId="3" fontId="0" fillId="0" borderId="0" xfId="0" applyNumberFormat="1"/>
    <xf numFmtId="164" fontId="0" fillId="0" borderId="0" xfId="1" applyNumberFormat="1" applyFont="1"/>
    <xf numFmtId="0" fontId="2" fillId="0" borderId="0" xfId="0" applyFont="1" applyFill="1" applyAlignment="1">
      <alignment horizontal="center"/>
    </xf>
    <xf numFmtId="0" fontId="2" fillId="0" borderId="0" xfId="0" applyFont="1" applyAlignment="1">
      <alignment horizontal="center"/>
    </xf>
    <xf numFmtId="0" fontId="0" fillId="0" borderId="0" xfId="0" quotePrefix="1" applyAlignment="1">
      <alignment horizontal="left"/>
    </xf>
    <xf numFmtId="164" fontId="0" fillId="0" borderId="0" xfId="0" applyNumberFormat="1"/>
    <xf numFmtId="0" fontId="5" fillId="0" borderId="0" xfId="0" applyFont="1"/>
    <xf numFmtId="9" fontId="0" fillId="0" borderId="0" xfId="1" applyFont="1"/>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2" fillId="0" borderId="0" xfId="0" quotePrefix="1" applyFont="1" applyAlignment="1">
      <alignment horizontal="left"/>
    </xf>
    <xf numFmtId="0" fontId="0" fillId="0" borderId="0" xfId="0" applyFont="1"/>
    <xf numFmtId="164" fontId="0" fillId="0" borderId="0" xfId="1" applyNumberFormat="1" applyFont="1" applyAlignment="1">
      <alignment horizontal="right"/>
    </xf>
    <xf numFmtId="3" fontId="0" fillId="0" borderId="0" xfId="0" applyNumberFormat="1" applyFont="1" applyAlignment="1">
      <alignment horizontal="right"/>
    </xf>
    <xf numFmtId="0" fontId="0" fillId="0" borderId="0" xfId="0" applyAlignment="1">
      <alignment horizontal="right"/>
    </xf>
    <xf numFmtId="0" fontId="7" fillId="0" borderId="0" xfId="0" quotePrefix="1" applyFont="1" applyAlignment="1">
      <alignment horizontal="left"/>
    </xf>
    <xf numFmtId="0" fontId="7" fillId="0" borderId="0" xfId="0" applyFont="1"/>
    <xf numFmtId="0" fontId="6" fillId="0" borderId="0" xfId="0" applyFont="1" applyAlignment="1">
      <alignment horizontal="center"/>
    </xf>
    <xf numFmtId="0" fontId="2" fillId="0" borderId="0" xfId="0" applyFont="1" applyAlignment="1">
      <alignment horizontal="center"/>
    </xf>
    <xf numFmtId="0" fontId="8" fillId="0" borderId="0" xfId="0" applyFont="1"/>
    <xf numFmtId="165" fontId="0" fillId="0" borderId="0" xfId="2" applyNumberFormat="1" applyFont="1"/>
    <xf numFmtId="165" fontId="2" fillId="0" borderId="0" xfId="2" applyNumberFormat="1" applyFont="1"/>
    <xf numFmtId="165" fontId="0" fillId="2" borderId="0" xfId="2" applyNumberFormat="1" applyFont="1" applyFill="1"/>
    <xf numFmtId="165" fontId="0" fillId="0" borderId="0" xfId="0" applyNumberFormat="1"/>
    <xf numFmtId="0" fontId="0" fillId="0" borderId="0" xfId="2" applyNumberFormat="1" applyFont="1"/>
    <xf numFmtId="0" fontId="2" fillId="0" borderId="0" xfId="2" applyNumberFormat="1" applyFont="1"/>
    <xf numFmtId="0" fontId="0" fillId="0" borderId="0" xfId="2" applyNumberFormat="1" applyFont="1" applyAlignment="1">
      <alignment horizontal="center"/>
    </xf>
    <xf numFmtId="165" fontId="2" fillId="0" borderId="0" xfId="2" applyNumberFormat="1" applyFont="1" applyFill="1"/>
    <xf numFmtId="37" fontId="0" fillId="0" borderId="0" xfId="2" applyNumberFormat="1" applyFont="1"/>
    <xf numFmtId="165" fontId="2" fillId="0" borderId="0" xfId="2" quotePrefix="1" applyNumberFormat="1" applyFont="1" applyFill="1" applyAlignment="1">
      <alignment horizontal="left"/>
    </xf>
    <xf numFmtId="0" fontId="0" fillId="0" borderId="0" xfId="0" applyAlignment="1">
      <alignment horizontal="center"/>
    </xf>
    <xf numFmtId="0" fontId="0" fillId="0" borderId="0" xfId="0" applyAlignment="1">
      <alignment horizontal="center"/>
    </xf>
    <xf numFmtId="0" fontId="2" fillId="0" borderId="1" xfId="0" quotePrefix="1" applyFont="1" applyBorder="1" applyAlignment="1">
      <alignment horizontal="left" vertical="top"/>
    </xf>
    <xf numFmtId="0" fontId="2" fillId="0" borderId="2" xfId="0" quotePrefix="1" applyFont="1" applyBorder="1" applyAlignment="1">
      <alignment horizontal="left"/>
    </xf>
    <xf numFmtId="0" fontId="0" fillId="0" borderId="2" xfId="0" applyBorder="1"/>
    <xf numFmtId="0" fontId="2" fillId="0" borderId="5" xfId="0" applyFont="1" applyBorder="1"/>
    <xf numFmtId="0" fontId="2" fillId="0" borderId="6" xfId="0" applyFont="1" applyBorder="1" applyAlignment="1">
      <alignment horizontal="left"/>
    </xf>
    <xf numFmtId="0" fontId="0" fillId="0" borderId="6" xfId="0" applyBorder="1"/>
    <xf numFmtId="0" fontId="2" fillId="2" borderId="5" xfId="0" applyFont="1" applyFill="1" applyBorder="1" applyAlignment="1">
      <alignment horizontal="center"/>
    </xf>
    <xf numFmtId="0" fontId="2" fillId="0" borderId="7" xfId="0" applyFont="1" applyBorder="1" applyAlignment="1">
      <alignment horizontal="center"/>
    </xf>
    <xf numFmtId="0" fontId="0" fillId="0" borderId="8" xfId="0" applyFont="1" applyBorder="1"/>
    <xf numFmtId="0" fontId="0" fillId="2" borderId="8" xfId="0" applyFont="1" applyFill="1" applyBorder="1"/>
    <xf numFmtId="0" fontId="0" fillId="0" borderId="9" xfId="0" applyFont="1" applyBorder="1"/>
    <xf numFmtId="0" fontId="0" fillId="0" borderId="0" xfId="0" applyFont="1" applyBorder="1" applyAlignment="1">
      <alignment horizontal="left"/>
    </xf>
    <xf numFmtId="0" fontId="0" fillId="0" borderId="5" xfId="0" applyBorder="1"/>
    <xf numFmtId="0" fontId="0" fillId="2" borderId="5" xfId="0" applyFont="1" applyFill="1" applyBorder="1"/>
    <xf numFmtId="0" fontId="0" fillId="0" borderId="7" xfId="0" applyFont="1" applyBorder="1"/>
    <xf numFmtId="3" fontId="0" fillId="0" borderId="4" xfId="0" applyNumberFormat="1" applyBorder="1"/>
    <xf numFmtId="0" fontId="0" fillId="0" borderId="10" xfId="0" applyBorder="1"/>
    <xf numFmtId="0" fontId="2" fillId="0" borderId="0" xfId="0" applyFont="1" applyAlignment="1">
      <alignment horizontal="left"/>
    </xf>
    <xf numFmtId="0" fontId="0" fillId="0" borderId="0" xfId="0" applyBorder="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4" borderId="3" xfId="0" applyFill="1" applyBorder="1"/>
    <xf numFmtId="0" fontId="6"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21" borderId="0" xfId="0" applyFont="1" applyFill="1" applyAlignment="1">
      <alignment horizontal="center"/>
    </xf>
    <xf numFmtId="0" fontId="0" fillId="21" borderId="0" xfId="0" applyFill="1"/>
    <xf numFmtId="0" fontId="2" fillId="21" borderId="0" xfId="0" applyFont="1" applyFill="1"/>
    <xf numFmtId="164" fontId="0" fillId="21" borderId="0" xfId="1" applyNumberFormat="1" applyFont="1" applyFill="1"/>
    <xf numFmtId="166" fontId="0" fillId="0" borderId="0" xfId="0" applyNumberFormat="1"/>
    <xf numFmtId="166" fontId="0" fillId="0" borderId="0" xfId="2" applyNumberFormat="1" applyFont="1"/>
    <xf numFmtId="3" fontId="0" fillId="0" borderId="0" xfId="0" applyNumberFormat="1" applyAlignment="1">
      <alignment horizontal="right"/>
    </xf>
    <xf numFmtId="165" fontId="0" fillId="0" borderId="0" xfId="2" applyNumberFormat="1" applyFont="1" applyAlignment="1">
      <alignment horizontal="right"/>
    </xf>
    <xf numFmtId="167" fontId="0" fillId="0" borderId="0" xfId="0" applyNumberFormat="1"/>
    <xf numFmtId="0" fontId="0" fillId="21" borderId="0" xfId="0" applyFont="1" applyFill="1"/>
    <xf numFmtId="3" fontId="0" fillId="0" borderId="0" xfId="0" applyNumberFormat="1" applyFill="1"/>
    <xf numFmtId="44" fontId="0" fillId="0" borderId="0" xfId="0" applyNumberFormat="1"/>
    <xf numFmtId="166" fontId="0" fillId="21" borderId="0" xfId="2" applyNumberFormat="1" applyFont="1" applyFill="1"/>
    <xf numFmtId="166" fontId="0" fillId="21" borderId="0" xfId="0" applyNumberFormat="1" applyFill="1"/>
    <xf numFmtId="0" fontId="2" fillId="21" borderId="0" xfId="0" quotePrefix="1" applyFont="1" applyFill="1" applyAlignment="1">
      <alignment horizontal="left"/>
    </xf>
    <xf numFmtId="0" fontId="0" fillId="21" borderId="0" xfId="0" applyFill="1" applyAlignment="1">
      <alignment horizontal="right"/>
    </xf>
    <xf numFmtId="2" fontId="0" fillId="21" borderId="0" xfId="0" applyNumberFormat="1" applyFill="1"/>
    <xf numFmtId="2" fontId="2" fillId="21" borderId="0" xfId="0" applyNumberFormat="1" applyFont="1" applyFill="1"/>
    <xf numFmtId="2" fontId="2" fillId="21" borderId="0" xfId="0" applyNumberFormat="1" applyFont="1" applyFill="1" applyAlignment="1">
      <alignment horizontal="center"/>
    </xf>
    <xf numFmtId="0" fontId="0" fillId="0" borderId="0" xfId="0" applyFill="1"/>
    <xf numFmtId="0" fontId="2" fillId="0" borderId="6" xfId="0" applyFont="1" applyBorder="1" applyAlignment="1">
      <alignment horizontal="center"/>
    </xf>
    <xf numFmtId="0" fontId="6" fillId="0" borderId="6" xfId="0" applyFont="1" applyBorder="1"/>
    <xf numFmtId="0" fontId="2" fillId="0" borderId="4" xfId="0" applyFont="1" applyBorder="1" applyAlignment="1">
      <alignment horizontal="center"/>
    </xf>
    <xf numFmtId="166" fontId="0" fillId="0" borderId="9" xfId="2" applyNumberFormat="1" applyFont="1" applyBorder="1"/>
    <xf numFmtId="166" fontId="0" fillId="0" borderId="9" xfId="0" applyNumberFormat="1" applyBorder="1"/>
    <xf numFmtId="3" fontId="0" fillId="0" borderId="9" xfId="0" applyNumberFormat="1" applyBorder="1"/>
    <xf numFmtId="0" fontId="0" fillId="0" borderId="9" xfId="0" applyBorder="1"/>
    <xf numFmtId="0" fontId="6" fillId="0" borderId="0" xfId="0" applyFont="1" applyAlignment="1">
      <alignment horizontal="center" vertical="center" wrapText="1"/>
    </xf>
    <xf numFmtId="0" fontId="6" fillId="0" borderId="0" xfId="0" quotePrefix="1" applyFont="1" applyAlignment="1">
      <alignment horizontal="center"/>
    </xf>
    <xf numFmtId="0" fontId="6" fillId="0" borderId="0" xfId="0" applyFont="1" applyAlignment="1">
      <alignment horizontal="center"/>
    </xf>
    <xf numFmtId="0" fontId="6" fillId="0" borderId="0" xfId="0" quotePrefix="1" applyFont="1" applyFill="1" applyAlignment="1">
      <alignment horizontal="center"/>
    </xf>
    <xf numFmtId="0" fontId="6" fillId="0" borderId="0" xfId="0" applyFont="1" applyFill="1" applyAlignment="1">
      <alignment horizontal="center"/>
    </xf>
    <xf numFmtId="0" fontId="0" fillId="0" borderId="0" xfId="0" applyAlignment="1">
      <alignment horizontal="center"/>
    </xf>
    <xf numFmtId="0" fontId="3" fillId="0" borderId="0" xfId="0" applyFont="1" applyAlignment="1">
      <alignment horizontal="center" vertical="center"/>
    </xf>
    <xf numFmtId="0" fontId="2" fillId="0" borderId="0" xfId="0" applyFont="1" applyFill="1" applyAlignment="1">
      <alignment horizontal="center"/>
    </xf>
    <xf numFmtId="0" fontId="2" fillId="0" borderId="0" xfId="0" quotePrefix="1" applyFont="1" applyAlignment="1">
      <alignment horizont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xf>
    <xf numFmtId="0" fontId="2" fillId="0" borderId="6" xfId="0" applyFont="1" applyBorder="1" applyAlignment="1">
      <alignment horizontal="center"/>
    </xf>
    <xf numFmtId="0" fontId="2" fillId="0" borderId="0" xfId="0" quotePrefix="1" applyFont="1" applyAlignment="1">
      <alignment horizontal="center"/>
    </xf>
    <xf numFmtId="0" fontId="0" fillId="0" borderId="0" xfId="0" applyFont="1" applyBorder="1" applyAlignment="1">
      <alignment horizontal="left"/>
    </xf>
    <xf numFmtId="0" fontId="0" fillId="0" borderId="9"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0" fontId="2" fillId="0" borderId="3" xfId="0" applyFont="1" applyBorder="1" applyAlignment="1">
      <alignment horizontal="center" textRotation="90" wrapText="1"/>
    </xf>
    <xf numFmtId="0" fontId="2" fillId="0" borderId="4" xfId="0" applyFont="1" applyBorder="1" applyAlignment="1">
      <alignment horizontal="center" textRotation="90" wrapText="1"/>
    </xf>
    <xf numFmtId="0" fontId="2" fillId="0" borderId="3" xfId="0" applyFont="1" applyBorder="1" applyAlignment="1">
      <alignment horizontal="center" textRotation="90"/>
    </xf>
    <xf numFmtId="0" fontId="2" fillId="0" borderId="4" xfId="0" applyFont="1" applyBorder="1" applyAlignment="1">
      <alignment horizontal="center" textRotation="90"/>
    </xf>
    <xf numFmtId="3" fontId="2" fillId="0" borderId="3" xfId="0" applyNumberFormat="1" applyFont="1" applyBorder="1" applyAlignment="1">
      <alignment horizontal="center" textRotation="90"/>
    </xf>
    <xf numFmtId="3" fontId="2" fillId="0" borderId="4" xfId="0" applyNumberFormat="1" applyFont="1" applyBorder="1" applyAlignment="1">
      <alignment horizontal="center" textRotation="90"/>
    </xf>
    <xf numFmtId="0" fontId="2" fillId="0" borderId="3" xfId="0" quotePrefix="1" applyFont="1" applyBorder="1" applyAlignment="1">
      <alignment horizontal="center" textRotation="90"/>
    </xf>
    <xf numFmtId="0" fontId="2" fillId="0" borderId="4" xfId="0" quotePrefix="1" applyFont="1" applyBorder="1" applyAlignment="1">
      <alignment horizontal="center" textRotation="90"/>
    </xf>
    <xf numFmtId="3" fontId="0" fillId="0" borderId="0" xfId="0" applyNumberFormat="1" applyAlignment="1">
      <alignment horizontal="center"/>
    </xf>
    <xf numFmtId="0" fontId="0" fillId="0" borderId="0" xfId="0" quotePrefix="1" applyAlignment="1">
      <alignment horizontal="center"/>
    </xf>
    <xf numFmtId="0" fontId="0" fillId="22" borderId="0" xfId="0" applyFill="1"/>
    <xf numFmtId="0" fontId="0" fillId="22" borderId="0" xfId="0" applyFill="1" applyAlignment="1">
      <alignment wrapText="1"/>
    </xf>
    <xf numFmtId="0" fontId="10" fillId="22" borderId="0" xfId="4" applyFill="1"/>
    <xf numFmtId="0" fontId="12" fillId="0" borderId="0" xfId="5"/>
    <xf numFmtId="0" fontId="12" fillId="22" borderId="0" xfId="5" applyFill="1" applyAlignment="1">
      <alignment wrapText="1"/>
    </xf>
  </cellXfs>
  <cellStyles count="6">
    <cellStyle name="Comma" xfId="2" builtinId="3"/>
    <cellStyle name="Hyperlink" xfId="5" builtinId="8"/>
    <cellStyle name="Normal" xfId="0" builtinId="0"/>
    <cellStyle name="Normal 2" xfId="3"/>
    <cellStyle name="Percent" xfId="1" builtinId="5"/>
    <cellStyle name="Title" xfId="4" builtinId="15"/>
  </cellStyles>
  <dxfs count="1">
    <dxf>
      <font>
        <color rgb="FF9C0006"/>
      </font>
      <fill>
        <patternFill>
          <bgColor rgb="FFFFC7CE"/>
        </patternFill>
      </fill>
    </dxf>
  </dxfs>
  <tableStyles count="0" defaultTableStyle="TableStyleMedium9" defaultPivotStyle="PivotStyleLight16"/>
  <colors>
    <mruColors>
      <color rgb="FF996633"/>
      <color rgb="FFFFFF99"/>
      <color rgb="FFCC99FF"/>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76200</xdr:colOff>
      <xdr:row>1</xdr:row>
      <xdr:rowOff>180975</xdr:rowOff>
    </xdr:from>
    <xdr:to>
      <xdr:col>16</xdr:col>
      <xdr:colOff>95250</xdr:colOff>
      <xdr:row>8</xdr:row>
      <xdr:rowOff>180975</xdr:rowOff>
    </xdr:to>
    <xdr:sp macro="" textlink="">
      <xdr:nvSpPr>
        <xdr:cNvPr id="2" name="TextBox 1"/>
        <xdr:cNvSpPr txBox="1"/>
      </xdr:nvSpPr>
      <xdr:spPr>
        <a:xfrm>
          <a:off x="6372225" y="371475"/>
          <a:ext cx="48958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Notes:</a:t>
          </a:r>
          <a:r>
            <a:rPr lang="en-US" sz="1100" baseline="0"/>
            <a:t> </a:t>
          </a:r>
        </a:p>
        <a:p>
          <a:r>
            <a:rPr lang="en-US" sz="1100" baseline="0"/>
            <a:t>'Other' in the degree attainment category reflects those who received a post-bachelor's degree or post-master's certificates. </a:t>
          </a:r>
        </a:p>
        <a:p>
          <a:endParaRPr lang="en-US" sz="1100" baseline="0"/>
        </a:p>
        <a:p>
          <a:r>
            <a:rPr lang="en-US" sz="1100" baseline="0"/>
            <a:t>In the race/ethnicity category, 'Other' is an aggregated field for Asians, Pacifci Islanders and Native Americans.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20</xdr:row>
      <xdr:rowOff>1</xdr:rowOff>
    </xdr:from>
    <xdr:to>
      <xdr:col>7</xdr:col>
      <xdr:colOff>114300</xdr:colOff>
      <xdr:row>26</xdr:row>
      <xdr:rowOff>95251</xdr:rowOff>
    </xdr:to>
    <xdr:sp macro="" textlink="">
      <xdr:nvSpPr>
        <xdr:cNvPr id="2" name="TextBox 1"/>
        <xdr:cNvSpPr txBox="1"/>
      </xdr:nvSpPr>
      <xdr:spPr>
        <a:xfrm>
          <a:off x="209550" y="3429001"/>
          <a:ext cx="45148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Notes: </a:t>
          </a:r>
        </a:p>
        <a:p>
          <a:r>
            <a:rPr lang="en-US" sz="1100"/>
            <a:t>The</a:t>
          </a:r>
          <a:r>
            <a:rPr lang="en-US" sz="1100" baseline="0"/>
            <a:t> highlighted cells indicate the number of individuals who remained in the same NAICS group both 1 and 5 years after graduation. If you look down the columns (numbers represent the corresponding NAICS group), the numbers represent the number of individuals who migrated to a different NAICS group between the one and five years after graduation. </a:t>
          </a:r>
          <a:endParaRPr lang="en-US" sz="1100"/>
        </a:p>
      </xdr:txBody>
    </xdr:sp>
    <xdr:clientData/>
  </xdr:twoCellAnchor>
  <xdr:twoCellAnchor>
    <xdr:from>
      <xdr:col>21</xdr:col>
      <xdr:colOff>1019175</xdr:colOff>
      <xdr:row>21</xdr:row>
      <xdr:rowOff>0</xdr:rowOff>
    </xdr:from>
    <xdr:to>
      <xdr:col>27</xdr:col>
      <xdr:colOff>180975</xdr:colOff>
      <xdr:row>27</xdr:row>
      <xdr:rowOff>104775</xdr:rowOff>
    </xdr:to>
    <xdr:sp macro="" textlink="">
      <xdr:nvSpPr>
        <xdr:cNvPr id="3" name="TextBox 2"/>
        <xdr:cNvSpPr txBox="1"/>
      </xdr:nvSpPr>
      <xdr:spPr>
        <a:xfrm>
          <a:off x="12449175" y="3619500"/>
          <a:ext cx="43243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Notes: </a:t>
          </a:r>
        </a:p>
        <a:p>
          <a:r>
            <a:rPr lang="en-US" sz="1100"/>
            <a:t>The 2nd,</a:t>
          </a:r>
          <a:r>
            <a:rPr lang="en-US" sz="1100" baseline="0"/>
            <a:t> 3rd, 4th and 5th popular industry sector destinations indicate by NAICS group the susequent NAICS group individuals migrated into from their original NAICS group. For example, in construction, most people migrated to manufacturing followed by professional &amp; business services, trade, transportation and utilities and educational services.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317499</xdr:colOff>
      <xdr:row>0</xdr:row>
      <xdr:rowOff>74083</xdr:rowOff>
    </xdr:from>
    <xdr:to>
      <xdr:col>35</xdr:col>
      <xdr:colOff>455083</xdr:colOff>
      <xdr:row>2</xdr:row>
      <xdr:rowOff>148167</xdr:rowOff>
    </xdr:to>
    <xdr:sp macro="" textlink="">
      <xdr:nvSpPr>
        <xdr:cNvPr id="2" name="TextBox 1"/>
        <xdr:cNvSpPr txBox="1"/>
      </xdr:nvSpPr>
      <xdr:spPr>
        <a:xfrm>
          <a:off x="9239249" y="74083"/>
          <a:ext cx="5662084" cy="1217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a:t>
          </a:r>
          <a:r>
            <a:rPr lang="en-US" sz="1100" baseline="0"/>
            <a:t> This table provides the </a:t>
          </a:r>
          <a:r>
            <a:rPr lang="en-US" sz="1100" b="1" baseline="0"/>
            <a:t>rankings</a:t>
          </a:r>
          <a:r>
            <a:rPr lang="en-US" sz="1100" baseline="0"/>
            <a:t> by NAICS for each degree level for the quantity of individuals in each pairing as wellas the median wage one year after graduation. The zeros represent genuine zeros whereas the * indicate suppressed  due to having fewer than 10 individuals. </a:t>
          </a:r>
        </a:p>
        <a:p>
          <a:endParaRPr lang="en-US" sz="1100" b="1" i="0" u="none" strike="noStrike" baseline="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Data only for Cohort of Graduates with both 1 and 5 Years Out Wages</a:t>
          </a:r>
          <a:r>
            <a:rPr lang="en-US"/>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0</xdr:row>
      <xdr:rowOff>0</xdr:rowOff>
    </xdr:from>
    <xdr:to>
      <xdr:col>35</xdr:col>
      <xdr:colOff>603250</xdr:colOff>
      <xdr:row>2</xdr:row>
      <xdr:rowOff>0</xdr:rowOff>
    </xdr:to>
    <xdr:sp macro="" textlink="">
      <xdr:nvSpPr>
        <xdr:cNvPr id="2" name="TextBox 1"/>
        <xdr:cNvSpPr txBox="1"/>
      </xdr:nvSpPr>
      <xdr:spPr>
        <a:xfrm>
          <a:off x="9535583" y="0"/>
          <a:ext cx="5513917"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a:t>
          </a:r>
          <a:r>
            <a:rPr lang="en-US" sz="1100" baseline="0"/>
            <a:t> This table provides the </a:t>
          </a:r>
          <a:r>
            <a:rPr lang="en-US" sz="1100" b="1" baseline="0"/>
            <a:t>rankings</a:t>
          </a:r>
          <a:r>
            <a:rPr lang="en-US" sz="1100" baseline="0"/>
            <a:t> by NAICS for each degree level for the quantity of individuals in each pairing as wellas the median wage five years after graduation. The zeros represent genuine zeros whereas the * indicate suppressed  due to having fewer than 10 individuals. </a:t>
          </a:r>
        </a:p>
        <a:p>
          <a:endParaRPr lang="en-US">
            <a:effectLst/>
          </a:endParaRPr>
        </a:p>
        <a:p>
          <a:r>
            <a:rPr lang="en-US" sz="1100" b="1" i="0">
              <a:solidFill>
                <a:schemeClr val="dk1"/>
              </a:solidFill>
              <a:effectLst/>
              <a:latin typeface="+mn-lt"/>
              <a:ea typeface="+mn-ea"/>
              <a:cs typeface="+mn-cs"/>
            </a:rPr>
            <a:t>Data only for Cohort of Graduates with both 1 and 5 Years Out Wages</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11</xdr:col>
      <xdr:colOff>571500</xdr:colOff>
      <xdr:row>2</xdr:row>
      <xdr:rowOff>123825</xdr:rowOff>
    </xdr:to>
    <xdr:sp macro="" textlink="">
      <xdr:nvSpPr>
        <xdr:cNvPr id="2" name="TextBox 1"/>
        <xdr:cNvSpPr txBox="1"/>
      </xdr:nvSpPr>
      <xdr:spPr>
        <a:xfrm>
          <a:off x="142875" y="19050"/>
          <a:ext cx="73533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shading of NAICS codes was kept consistent</a:t>
          </a:r>
          <a:r>
            <a:rPr lang="en-US" sz="1100" baseline="0"/>
            <a:t> across all (1&amp;5 yr) tabs to allow better visualization of the results.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452967</xdr:colOff>
      <xdr:row>2</xdr:row>
      <xdr:rowOff>104775</xdr:rowOff>
    </xdr:to>
    <xdr:sp macro="" textlink="">
      <xdr:nvSpPr>
        <xdr:cNvPr id="2" name="TextBox 1"/>
        <xdr:cNvSpPr txBox="1"/>
      </xdr:nvSpPr>
      <xdr:spPr>
        <a:xfrm>
          <a:off x="0" y="0"/>
          <a:ext cx="73533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shading of NAICS codes was kept consistent</a:t>
          </a:r>
          <a:r>
            <a:rPr lang="en-US" sz="1100" baseline="0"/>
            <a:t> across all (1&amp;5 yr) tabs to allow better visualization of the results.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28</xdr:col>
      <xdr:colOff>105833</xdr:colOff>
      <xdr:row>1</xdr:row>
      <xdr:rowOff>31750</xdr:rowOff>
    </xdr:to>
    <xdr:sp macro="" textlink="">
      <xdr:nvSpPr>
        <xdr:cNvPr id="2" name="TextBox 1"/>
        <xdr:cNvSpPr txBox="1"/>
      </xdr:nvSpPr>
      <xdr:spPr>
        <a:xfrm>
          <a:off x="7810500" y="0"/>
          <a:ext cx="5630333" cy="98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a:t>
          </a:r>
          <a:r>
            <a:rPr lang="en-US" sz="1100" baseline="0"/>
            <a:t> This table provides the </a:t>
          </a:r>
          <a:r>
            <a:rPr lang="en-US" sz="1100" b="1" baseline="0"/>
            <a:t>rankings</a:t>
          </a:r>
          <a:r>
            <a:rPr lang="en-US" sz="1100" baseline="0"/>
            <a:t> by gender for each NAICS for the quantity of individuals in each pairing as wellas the median wage one year after graduation. The zeros represent genuine zeros whereas the * indicate suppressed  due to having fewer than 10 individuals. </a:t>
          </a:r>
        </a:p>
        <a:p>
          <a:endParaRPr lang="en-US" sz="1100" baseline="0"/>
        </a:p>
        <a:p>
          <a:r>
            <a:rPr lang="en-US" sz="1100" b="1" i="0" u="none" strike="noStrike">
              <a:solidFill>
                <a:schemeClr val="dk1"/>
              </a:solidFill>
              <a:effectLst/>
              <a:latin typeface="+mn-lt"/>
              <a:ea typeface="+mn-ea"/>
              <a:cs typeface="+mn-cs"/>
            </a:rPr>
            <a:t>Data only for Cohort of Graduates with both 1 and 5 Years Out Wages</a:t>
          </a:r>
          <a:r>
            <a:rPr lang="en-US"/>
            <a:t>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0</xdr:row>
      <xdr:rowOff>0</xdr:rowOff>
    </xdr:from>
    <xdr:to>
      <xdr:col>27</xdr:col>
      <xdr:colOff>582084</xdr:colOff>
      <xdr:row>5</xdr:row>
      <xdr:rowOff>63500</xdr:rowOff>
    </xdr:to>
    <xdr:sp macro="" textlink="">
      <xdr:nvSpPr>
        <xdr:cNvPr id="2" name="TextBox 1"/>
        <xdr:cNvSpPr txBox="1"/>
      </xdr:nvSpPr>
      <xdr:spPr>
        <a:xfrm>
          <a:off x="7672917" y="0"/>
          <a:ext cx="5492750" cy="17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a:t>
          </a:r>
          <a:r>
            <a:rPr lang="en-US" sz="1100" baseline="0"/>
            <a:t> This table provides the </a:t>
          </a:r>
          <a:r>
            <a:rPr lang="en-US" sz="1100" b="1" baseline="0"/>
            <a:t>rankings</a:t>
          </a:r>
          <a:r>
            <a:rPr lang="en-US" sz="1100" baseline="0"/>
            <a:t> by gender for each NAICS for the quantity of individuals in each pairing as wellas the median wage five years after graduation. The zeros represent genuine zeros whereas the * indicate suppressed  due to having fewer than 10 individuals. </a:t>
          </a:r>
        </a:p>
        <a:p>
          <a:endParaRPr lang="en-US">
            <a:effectLst/>
          </a:endParaRPr>
        </a:p>
        <a:p>
          <a:r>
            <a:rPr lang="en-US" sz="1100" b="1" i="0">
              <a:solidFill>
                <a:schemeClr val="dk1"/>
              </a:solidFill>
              <a:effectLst/>
              <a:latin typeface="+mn-lt"/>
              <a:ea typeface="+mn-ea"/>
              <a:cs typeface="+mn-cs"/>
            </a:rPr>
            <a:t>Data only for Cohort of Graduates with both 1 and 5 Years Out Wages</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476250</xdr:colOff>
      <xdr:row>2</xdr:row>
      <xdr:rowOff>104775</xdr:rowOff>
    </xdr:to>
    <xdr:sp macro="" textlink="">
      <xdr:nvSpPr>
        <xdr:cNvPr id="2" name="TextBox 1"/>
        <xdr:cNvSpPr txBox="1"/>
      </xdr:nvSpPr>
      <xdr:spPr>
        <a:xfrm>
          <a:off x="0" y="0"/>
          <a:ext cx="73533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shading of NAICS codes was kept consistent</a:t>
          </a:r>
          <a:r>
            <a:rPr lang="en-US" sz="1100" baseline="0"/>
            <a:t> across all (1&amp;5 yr) tabs to allow better visualization of the results. </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371475</xdr:colOff>
      <xdr:row>2</xdr:row>
      <xdr:rowOff>104775</xdr:rowOff>
    </xdr:to>
    <xdr:sp macro="" textlink="">
      <xdr:nvSpPr>
        <xdr:cNvPr id="2" name="TextBox 1"/>
        <xdr:cNvSpPr txBox="1"/>
      </xdr:nvSpPr>
      <xdr:spPr>
        <a:xfrm>
          <a:off x="0" y="0"/>
          <a:ext cx="73533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shading of NAICS codes was kept consistent</a:t>
          </a:r>
          <a:r>
            <a:rPr lang="en-US" sz="1100" baseline="0"/>
            <a:t> across all (1&amp;5 yr) tabs to allow better visualization of the results. </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0</xdr:colOff>
      <xdr:row>0</xdr:row>
      <xdr:rowOff>0</xdr:rowOff>
    </xdr:from>
    <xdr:to>
      <xdr:col>31</xdr:col>
      <xdr:colOff>201083</xdr:colOff>
      <xdr:row>1</xdr:row>
      <xdr:rowOff>179916</xdr:rowOff>
    </xdr:to>
    <xdr:sp macro="" textlink="">
      <xdr:nvSpPr>
        <xdr:cNvPr id="2" name="TextBox 1"/>
        <xdr:cNvSpPr txBox="1"/>
      </xdr:nvSpPr>
      <xdr:spPr>
        <a:xfrm>
          <a:off x="8604250" y="0"/>
          <a:ext cx="5111750" cy="1132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a:t>
          </a:r>
          <a:r>
            <a:rPr lang="en-US" sz="1100" baseline="0"/>
            <a:t> This table provides the </a:t>
          </a:r>
          <a:r>
            <a:rPr lang="en-US" sz="1100" b="1" baseline="0"/>
            <a:t>rankings</a:t>
          </a:r>
          <a:r>
            <a:rPr lang="en-US" sz="1100" baseline="0"/>
            <a:t> by race for each NAICS for the quantity of individuals in each pairing as wellas the median wage one year after graduation. The zeros represent genuine zeros whereas the * indicate suppressed  due to having fewer than 10 individuals. </a:t>
          </a:r>
        </a:p>
        <a:p>
          <a:endParaRPr lang="en-US" sz="1100" b="1" i="0" u="none" strike="noStrike" baseline="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Data only for Cohort of Graduates with both 1 and 5 Years Out Wages</a:t>
          </a:r>
          <a:r>
            <a:rPr lang="en-US"/>
            <a:t> </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0</xdr:row>
      <xdr:rowOff>0</xdr:rowOff>
    </xdr:from>
    <xdr:to>
      <xdr:col>31</xdr:col>
      <xdr:colOff>105833</xdr:colOff>
      <xdr:row>1</xdr:row>
      <xdr:rowOff>179916</xdr:rowOff>
    </xdr:to>
    <xdr:sp macro="" textlink="">
      <xdr:nvSpPr>
        <xdr:cNvPr id="2" name="TextBox 1"/>
        <xdr:cNvSpPr txBox="1"/>
      </xdr:nvSpPr>
      <xdr:spPr>
        <a:xfrm>
          <a:off x="8604250" y="0"/>
          <a:ext cx="5016500" cy="1132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a:t>
          </a:r>
          <a:r>
            <a:rPr lang="en-US" sz="1100" baseline="0"/>
            <a:t> This table provides the </a:t>
          </a:r>
          <a:r>
            <a:rPr lang="en-US" sz="1100" b="1" baseline="0"/>
            <a:t>rankings</a:t>
          </a:r>
          <a:r>
            <a:rPr lang="en-US" sz="1100" baseline="0"/>
            <a:t> by race for each NAICS for the quantity of individuals in each pairing as wellas the median wage five years after graduation. The zeros represent genuine zeros whereas the * indicate suppressed  due to having fewer than 10 individuals. </a:t>
          </a: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Data only for Cohort of Graduates with both 1 and 5 Years Out Wages</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38100</xdr:colOff>
      <xdr:row>2</xdr:row>
      <xdr:rowOff>104775</xdr:rowOff>
    </xdr:to>
    <xdr:sp macro="" textlink="">
      <xdr:nvSpPr>
        <xdr:cNvPr id="2" name="TextBox 1"/>
        <xdr:cNvSpPr txBox="1"/>
      </xdr:nvSpPr>
      <xdr:spPr>
        <a:xfrm>
          <a:off x="0" y="0"/>
          <a:ext cx="73533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shading of NAICS codes was kept consistent</a:t>
          </a:r>
          <a:r>
            <a:rPr lang="en-US" sz="1100" baseline="0"/>
            <a:t> across all (1&amp;5 yr) tabs to allow better visualization of the results. </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495300</xdr:colOff>
      <xdr:row>2</xdr:row>
      <xdr:rowOff>104775</xdr:rowOff>
    </xdr:to>
    <xdr:sp macro="" textlink="">
      <xdr:nvSpPr>
        <xdr:cNvPr id="2" name="TextBox 1"/>
        <xdr:cNvSpPr txBox="1"/>
      </xdr:nvSpPr>
      <xdr:spPr>
        <a:xfrm>
          <a:off x="0" y="0"/>
          <a:ext cx="73533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shading of NAICS codes was kept consistent</a:t>
          </a:r>
          <a:r>
            <a:rPr lang="en-US" sz="1100" baseline="0"/>
            <a:t> across all (1&amp;5 yr) tabs to allow better visualization of the results.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wis.in.gov/" TargetMode="External"/><Relationship Id="rId1" Type="http://schemas.openxmlformats.org/officeDocument/2006/relationships/hyperlink" Target="http://www.iwis.in.gov/documents/HowEducationPay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9"/>
  <sheetViews>
    <sheetView tabSelected="1" workbookViewId="0"/>
  </sheetViews>
  <sheetFormatPr defaultRowHeight="15" x14ac:dyDescent="0.25"/>
  <cols>
    <col min="1" max="1" width="9.140625" style="135"/>
    <col min="2" max="2" width="70.28515625" style="136" customWidth="1"/>
    <col min="3" max="16384" width="9.140625" style="135"/>
  </cols>
  <sheetData>
    <row r="2" spans="2:2" ht="22.5" x14ac:dyDescent="0.3">
      <c r="B2" s="137" t="s">
        <v>207</v>
      </c>
    </row>
    <row r="3" spans="2:2" ht="75" x14ac:dyDescent="0.25">
      <c r="B3" s="136" t="s">
        <v>212</v>
      </c>
    </row>
    <row r="5" spans="2:2" x14ac:dyDescent="0.25">
      <c r="B5" s="136" t="s">
        <v>211</v>
      </c>
    </row>
    <row r="6" spans="2:2" x14ac:dyDescent="0.25">
      <c r="B6" s="138" t="s">
        <v>209</v>
      </c>
    </row>
    <row r="8" spans="2:2" x14ac:dyDescent="0.25">
      <c r="B8" s="136" t="s">
        <v>208</v>
      </c>
    </row>
    <row r="9" spans="2:2" x14ac:dyDescent="0.25">
      <c r="B9" s="139" t="s">
        <v>210</v>
      </c>
    </row>
  </sheetData>
  <hyperlinks>
    <hyperlink ref="B6" r:id="rId1"/>
    <hyperlink ref="B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5" x14ac:dyDescent="0.25"/>
  <cols>
    <col min="1" max="1" width="34.42578125" bestFit="1" customWidth="1"/>
  </cols>
  <sheetData>
    <row r="1" spans="1:13" x14ac:dyDescent="0.25">
      <c r="B1" s="41">
        <v>1999</v>
      </c>
      <c r="C1" s="41">
        <v>2000</v>
      </c>
      <c r="D1" s="41">
        <v>2001</v>
      </c>
      <c r="E1" s="41">
        <v>2002</v>
      </c>
      <c r="F1" s="41">
        <v>2003</v>
      </c>
      <c r="G1" s="41">
        <v>2004</v>
      </c>
      <c r="H1" s="41">
        <v>2005</v>
      </c>
      <c r="I1" s="41">
        <v>2006</v>
      </c>
      <c r="J1" s="41">
        <v>2007</v>
      </c>
      <c r="K1" s="41">
        <v>2008</v>
      </c>
      <c r="L1" s="41">
        <v>2009</v>
      </c>
      <c r="M1" s="41" t="s">
        <v>183</v>
      </c>
    </row>
    <row r="2" spans="1:13" x14ac:dyDescent="0.25">
      <c r="A2" t="s">
        <v>184</v>
      </c>
      <c r="B2" s="3">
        <v>84103</v>
      </c>
      <c r="C2" s="3">
        <v>85100</v>
      </c>
      <c r="D2" s="3">
        <v>93047</v>
      </c>
      <c r="E2" s="3">
        <v>108108</v>
      </c>
      <c r="F2" s="3">
        <v>111027</v>
      </c>
      <c r="G2" s="3">
        <v>117633</v>
      </c>
      <c r="H2" s="3">
        <v>122932</v>
      </c>
      <c r="I2" s="3">
        <v>118825</v>
      </c>
      <c r="J2" s="3">
        <v>127203</v>
      </c>
      <c r="K2" s="3">
        <v>136637</v>
      </c>
      <c r="L2" s="3">
        <v>155955</v>
      </c>
      <c r="M2" s="3">
        <v>114597.27272727272</v>
      </c>
    </row>
    <row r="3" spans="1:13" x14ac:dyDescent="0.25">
      <c r="A3" t="s">
        <v>185</v>
      </c>
      <c r="B3" s="3">
        <v>236264</v>
      </c>
      <c r="C3" s="3">
        <v>219306</v>
      </c>
      <c r="D3" s="3">
        <v>219668</v>
      </c>
      <c r="E3" s="3">
        <v>245476</v>
      </c>
      <c r="F3" s="3">
        <v>250693</v>
      </c>
      <c r="G3" s="3">
        <v>248562</v>
      </c>
      <c r="H3" s="3">
        <v>240885</v>
      </c>
      <c r="I3" s="3">
        <v>237482</v>
      </c>
      <c r="J3" s="3">
        <v>238410</v>
      </c>
      <c r="K3" s="3">
        <v>240398</v>
      </c>
      <c r="L3" s="3">
        <v>245258</v>
      </c>
      <c r="M3" s="3">
        <v>238400.18181818182</v>
      </c>
    </row>
    <row r="4" spans="1:13" x14ac:dyDescent="0.25">
      <c r="A4" s="7" t="s">
        <v>186</v>
      </c>
      <c r="B4" s="8">
        <v>0.11457796839249985</v>
      </c>
      <c r="C4" s="8">
        <v>0.12770444734992084</v>
      </c>
      <c r="D4" s="8">
        <v>0.12575987720448331</v>
      </c>
      <c r="E4" s="8">
        <v>0.11773722792886555</v>
      </c>
      <c r="F4" s="8">
        <v>0.12177374765011612</v>
      </c>
      <c r="G4" s="8">
        <v>0.12590559674490368</v>
      </c>
      <c r="H4" s="8">
        <v>0.13009837363289786</v>
      </c>
      <c r="I4" s="8">
        <v>0.13626170689882602</v>
      </c>
      <c r="J4" s="8">
        <v>0.13294658559733927</v>
      </c>
      <c r="K4" s="8">
        <v>0.13003036853342528</v>
      </c>
      <c r="L4" s="8">
        <v>0.12362012198009537</v>
      </c>
      <c r="M4" s="4">
        <v>0.12603782017394302</v>
      </c>
    </row>
    <row r="5" spans="1:13" x14ac:dyDescent="0.25">
      <c r="B5" s="3">
        <v>320367</v>
      </c>
      <c r="C5" s="3">
        <v>304406</v>
      </c>
      <c r="D5" s="3">
        <v>312715</v>
      </c>
      <c r="E5" s="3">
        <v>353584</v>
      </c>
      <c r="F5" s="3">
        <v>361720</v>
      </c>
      <c r="G5" s="3">
        <v>366195</v>
      </c>
      <c r="H5" s="3">
        <v>363817</v>
      </c>
      <c r="I5" s="3">
        <v>356307</v>
      </c>
      <c r="J5" s="3">
        <v>365613</v>
      </c>
      <c r="K5" s="3">
        <v>377035</v>
      </c>
      <c r="L5" s="3">
        <v>401213</v>
      </c>
    </row>
    <row r="6" spans="1:13" x14ac:dyDescent="0.25">
      <c r="A6"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25" zoomScaleNormal="100" workbookViewId="0">
      <selection sqref="A1:A2"/>
    </sheetView>
  </sheetViews>
  <sheetFormatPr defaultRowHeight="15" x14ac:dyDescent="0.25"/>
  <cols>
    <col min="1" max="1" width="23.140625" customWidth="1"/>
    <col min="2" max="2" width="9.7109375" customWidth="1"/>
    <col min="3" max="3" width="10" customWidth="1"/>
    <col min="4" max="5" width="10.5703125" customWidth="1"/>
    <col min="6" max="6" width="10.7109375" customWidth="1"/>
    <col min="7" max="7" width="12" customWidth="1"/>
  </cols>
  <sheetData>
    <row r="1" spans="1:9" x14ac:dyDescent="0.25">
      <c r="A1" s="107" t="s">
        <v>40</v>
      </c>
      <c r="B1" s="110" t="s">
        <v>46</v>
      </c>
      <c r="C1" s="111"/>
      <c r="D1" s="110" t="s">
        <v>47</v>
      </c>
      <c r="E1" s="111"/>
      <c r="F1" s="108" t="s">
        <v>181</v>
      </c>
      <c r="G1" s="109"/>
    </row>
    <row r="2" spans="1:9" ht="15" customHeight="1" x14ac:dyDescent="0.25">
      <c r="A2" s="107"/>
      <c r="B2" s="6" t="s">
        <v>13</v>
      </c>
      <c r="C2" s="6" t="s">
        <v>16</v>
      </c>
      <c r="D2" s="6" t="s">
        <v>13</v>
      </c>
      <c r="E2" s="6" t="s">
        <v>16</v>
      </c>
      <c r="F2" s="6" t="s">
        <v>13</v>
      </c>
      <c r="G2" s="6" t="s">
        <v>16</v>
      </c>
    </row>
    <row r="3" spans="1:9" x14ac:dyDescent="0.25">
      <c r="A3" s="15" t="s">
        <v>6</v>
      </c>
      <c r="B3" s="3">
        <v>15675</v>
      </c>
      <c r="C3" s="4">
        <v>4.1418836256212822E-2</v>
      </c>
      <c r="D3" s="3">
        <v>8815</v>
      </c>
      <c r="E3" s="4">
        <v>3.990963173574074E-2</v>
      </c>
      <c r="F3" s="3">
        <v>5969</v>
      </c>
      <c r="G3" s="4">
        <v>6.26752207650388E-2</v>
      </c>
      <c r="H3" s="4"/>
      <c r="I3" s="4"/>
    </row>
    <row r="4" spans="1:9" x14ac:dyDescent="0.25">
      <c r="A4" s="15" t="s">
        <v>182</v>
      </c>
      <c r="B4" s="3">
        <v>64248</v>
      </c>
      <c r="C4" s="4">
        <v>0.16976570282546485</v>
      </c>
      <c r="D4" s="3">
        <v>34404</v>
      </c>
      <c r="E4" s="4">
        <v>0.15576301420719504</v>
      </c>
      <c r="F4" s="3">
        <v>22741</v>
      </c>
      <c r="G4" s="4">
        <v>0.23878324600732909</v>
      </c>
      <c r="H4" s="4"/>
      <c r="I4" s="4"/>
    </row>
    <row r="5" spans="1:9" x14ac:dyDescent="0.25">
      <c r="A5" s="15" t="s">
        <v>7</v>
      </c>
      <c r="B5" s="3">
        <v>212609</v>
      </c>
      <c r="C5" s="4">
        <v>0.56178739123426813</v>
      </c>
      <c r="D5" s="3">
        <v>122244</v>
      </c>
      <c r="E5" s="4">
        <v>0.55345581643833131</v>
      </c>
      <c r="F5" s="3">
        <v>51180</v>
      </c>
      <c r="G5" s="4">
        <v>0.53739618005607059</v>
      </c>
      <c r="H5" s="4"/>
      <c r="I5" s="4"/>
    </row>
    <row r="6" spans="1:9" x14ac:dyDescent="0.25">
      <c r="A6" s="15" t="s">
        <v>8</v>
      </c>
      <c r="B6" s="3">
        <v>63230</v>
      </c>
      <c r="C6" s="4">
        <v>0.16707579052506136</v>
      </c>
      <c r="D6" s="3">
        <v>40415</v>
      </c>
      <c r="E6" s="4">
        <v>0.18297762525240635</v>
      </c>
      <c r="F6" s="3">
        <v>12049</v>
      </c>
      <c r="G6" s="4">
        <v>0.12651595493348172</v>
      </c>
      <c r="H6" s="4"/>
      <c r="I6" s="4"/>
    </row>
    <row r="7" spans="1:9" x14ac:dyDescent="0.25">
      <c r="A7" s="15" t="s">
        <v>9</v>
      </c>
      <c r="B7" s="3">
        <v>10672</v>
      </c>
      <c r="C7" s="4">
        <v>2.8199159204229874E-2</v>
      </c>
      <c r="D7" s="3">
        <v>6940</v>
      </c>
      <c r="E7" s="4">
        <v>3.1420628955875295E-2</v>
      </c>
      <c r="F7">
        <v>797</v>
      </c>
      <c r="G7" s="4">
        <v>8.3685962388567476E-3</v>
      </c>
      <c r="H7" s="4"/>
      <c r="I7" s="4"/>
    </row>
    <row r="8" spans="1:9" x14ac:dyDescent="0.25">
      <c r="A8" s="15" t="s">
        <v>10</v>
      </c>
      <c r="B8" s="3">
        <v>10539</v>
      </c>
      <c r="C8" s="4">
        <v>2.784772665417716E-2</v>
      </c>
      <c r="D8" s="3">
        <v>7471</v>
      </c>
      <c r="E8" s="4">
        <v>3.382471454313319E-2</v>
      </c>
      <c r="F8" s="3">
        <v>2347</v>
      </c>
      <c r="G8" s="4">
        <v>2.4643783403509142E-2</v>
      </c>
      <c r="H8" s="4"/>
      <c r="I8" s="4"/>
    </row>
    <row r="9" spans="1:9" x14ac:dyDescent="0.25">
      <c r="A9" s="15" t="s">
        <v>11</v>
      </c>
      <c r="B9" s="3">
        <v>1478</v>
      </c>
      <c r="C9" s="4">
        <v>3.9053933005858089E-3</v>
      </c>
      <c r="D9" s="3">
        <v>585</v>
      </c>
      <c r="E9" s="4">
        <v>2.6485688673180182E-3</v>
      </c>
      <c r="F9">
        <v>154</v>
      </c>
      <c r="G9" s="4">
        <v>1.6170185957138507E-3</v>
      </c>
      <c r="H9" s="4"/>
      <c r="I9" s="4"/>
    </row>
    <row r="10" spans="1:9" x14ac:dyDescent="0.25">
      <c r="A10" s="15" t="s">
        <v>12</v>
      </c>
      <c r="B10" s="3">
        <v>378451</v>
      </c>
      <c r="C10" s="10">
        <v>1</v>
      </c>
      <c r="D10" s="17">
        <v>220874</v>
      </c>
      <c r="E10" s="16">
        <v>0.99999999999999989</v>
      </c>
      <c r="F10" s="3">
        <v>95237</v>
      </c>
      <c r="G10" s="4">
        <v>1</v>
      </c>
    </row>
    <row r="11" spans="1:9" x14ac:dyDescent="0.25">
      <c r="A11" s="13" t="s">
        <v>15</v>
      </c>
      <c r="B11" s="6"/>
      <c r="C11" s="6"/>
      <c r="D11" s="6"/>
      <c r="E11" s="6"/>
      <c r="F11" s="6"/>
      <c r="G11" s="6"/>
    </row>
    <row r="12" spans="1:9" x14ac:dyDescent="0.25">
      <c r="A12" t="s">
        <v>17</v>
      </c>
      <c r="B12" s="3">
        <v>168555</v>
      </c>
      <c r="C12" s="8">
        <v>0.44538130431680717</v>
      </c>
      <c r="D12" s="3">
        <v>98205</v>
      </c>
      <c r="E12" s="8">
        <v>0.4446200095982325</v>
      </c>
      <c r="F12" s="3">
        <v>37649</v>
      </c>
      <c r="G12" s="4">
        <v>0.39531904616903096</v>
      </c>
    </row>
    <row r="13" spans="1:9" x14ac:dyDescent="0.25">
      <c r="A13" t="s">
        <v>18</v>
      </c>
      <c r="B13" s="3">
        <v>207053</v>
      </c>
      <c r="C13" s="8">
        <v>0.54710649463206595</v>
      </c>
      <c r="D13" s="3">
        <v>120943</v>
      </c>
      <c r="E13" s="8">
        <v>0.547565580376142</v>
      </c>
      <c r="F13" s="3">
        <v>56808</v>
      </c>
      <c r="G13" s="4">
        <v>0.59649085964488591</v>
      </c>
    </row>
    <row r="14" spans="1:9" x14ac:dyDescent="0.25">
      <c r="A14" t="s">
        <v>19</v>
      </c>
      <c r="B14" s="3">
        <v>2843</v>
      </c>
      <c r="C14" s="8">
        <v>7.5122010511268298E-3</v>
      </c>
      <c r="D14" s="3">
        <v>1726</v>
      </c>
      <c r="E14" s="8">
        <v>7.8144100256254696E-3</v>
      </c>
      <c r="F14">
        <v>780</v>
      </c>
      <c r="G14" s="4">
        <v>8.1900941860831404E-3</v>
      </c>
    </row>
    <row r="15" spans="1:9" x14ac:dyDescent="0.25">
      <c r="A15" t="s">
        <v>12</v>
      </c>
      <c r="B15" s="3">
        <v>378451</v>
      </c>
      <c r="C15" s="8">
        <v>1</v>
      </c>
      <c r="D15" s="3">
        <v>220874</v>
      </c>
      <c r="E15" s="8">
        <v>1</v>
      </c>
      <c r="F15" s="3">
        <v>95237</v>
      </c>
      <c r="G15" s="4">
        <v>1</v>
      </c>
    </row>
    <row r="16" spans="1:9" x14ac:dyDescent="0.25">
      <c r="A16" s="12" t="s">
        <v>20</v>
      </c>
    </row>
    <row r="17" spans="1:7" x14ac:dyDescent="0.25">
      <c r="A17" t="s">
        <v>21</v>
      </c>
      <c r="B17">
        <v>32</v>
      </c>
      <c r="C17" s="8">
        <v>8.4555200012683275E-5</v>
      </c>
      <c r="D17">
        <v>18</v>
      </c>
      <c r="E17" s="4">
        <v>8.1494426686708253E-5</v>
      </c>
      <c r="F17" s="18" t="s">
        <v>94</v>
      </c>
      <c r="G17" s="4">
        <v>5.2500603756943206E-5</v>
      </c>
    </row>
    <row r="18" spans="1:7" x14ac:dyDescent="0.25">
      <c r="A18" t="s">
        <v>22</v>
      </c>
      <c r="B18" s="3">
        <v>216719</v>
      </c>
      <c r="C18" s="8">
        <v>0.5726474497358971</v>
      </c>
      <c r="D18" s="3">
        <v>125600</v>
      </c>
      <c r="E18" s="4">
        <v>0.56864999954725315</v>
      </c>
      <c r="F18" s="3">
        <v>50493</v>
      </c>
      <c r="G18" s="4">
        <v>0.5301825970998667</v>
      </c>
    </row>
    <row r="19" spans="1:7" x14ac:dyDescent="0.25">
      <c r="A19" t="s">
        <v>23</v>
      </c>
      <c r="B19" s="3">
        <v>67688</v>
      </c>
      <c r="C19" s="8">
        <v>0.17885538682682831</v>
      </c>
      <c r="D19" s="3">
        <v>40129</v>
      </c>
      <c r="E19" s="4">
        <v>0.18168276936171754</v>
      </c>
      <c r="F19" s="3">
        <v>16751</v>
      </c>
      <c r="G19" s="4">
        <v>0.17588752270651112</v>
      </c>
    </row>
    <row r="20" spans="1:7" x14ac:dyDescent="0.25">
      <c r="A20" t="s">
        <v>24</v>
      </c>
      <c r="B20" s="3">
        <v>35888</v>
      </c>
      <c r="C20" s="8">
        <v>9.4828656814224296E-2</v>
      </c>
      <c r="D20" s="3">
        <v>21709</v>
      </c>
      <c r="E20" s="4">
        <v>9.8286806052319417E-2</v>
      </c>
      <c r="F20" s="3">
        <v>9907</v>
      </c>
      <c r="G20" s="4">
        <v>0.10402469628400726</v>
      </c>
    </row>
    <row r="21" spans="1:7" x14ac:dyDescent="0.25">
      <c r="A21" t="s">
        <v>25</v>
      </c>
      <c r="B21" s="3">
        <v>21854</v>
      </c>
      <c r="C21" s="8">
        <v>5.774591690866189E-2</v>
      </c>
      <c r="D21" s="3">
        <v>12531</v>
      </c>
      <c r="E21" s="4">
        <v>5.6733703378396734E-2</v>
      </c>
      <c r="F21" s="3">
        <v>6454</v>
      </c>
      <c r="G21" s="4">
        <v>6.7767779329462291E-2</v>
      </c>
    </row>
    <row r="22" spans="1:7" x14ac:dyDescent="0.25">
      <c r="A22" t="s">
        <v>26</v>
      </c>
      <c r="B22" s="3">
        <v>15169</v>
      </c>
      <c r="C22" s="8">
        <v>4.008180715601227E-2</v>
      </c>
      <c r="D22" s="3">
        <v>8987</v>
      </c>
      <c r="E22" s="4">
        <v>4.0688356257413731E-2</v>
      </c>
      <c r="F22" s="3">
        <v>5037</v>
      </c>
      <c r="G22" s="4">
        <v>5.2889108224744581E-2</v>
      </c>
    </row>
    <row r="23" spans="1:7" x14ac:dyDescent="0.25">
      <c r="A23" t="s">
        <v>27</v>
      </c>
      <c r="B23" s="3">
        <v>11272</v>
      </c>
      <c r="C23" s="8">
        <v>2.9784569204467686E-2</v>
      </c>
      <c r="D23" s="3">
        <v>6689</v>
      </c>
      <c r="E23" s="4">
        <v>3.0284234450410643E-2</v>
      </c>
      <c r="F23" s="3">
        <v>3882</v>
      </c>
      <c r="G23" s="4">
        <v>4.0761468756890705E-2</v>
      </c>
    </row>
    <row r="24" spans="1:7" x14ac:dyDescent="0.25">
      <c r="A24" t="s">
        <v>28</v>
      </c>
      <c r="B24" s="3">
        <v>6513</v>
      </c>
      <c r="C24" s="8">
        <v>1.7209625552581445E-2</v>
      </c>
      <c r="D24" s="3">
        <v>3586</v>
      </c>
      <c r="E24" s="4">
        <v>1.6235500783251991E-2</v>
      </c>
      <c r="F24" s="3">
        <v>2005</v>
      </c>
      <c r="G24" s="4">
        <v>2.1052742106534225E-2</v>
      </c>
    </row>
    <row r="25" spans="1:7" x14ac:dyDescent="0.25">
      <c r="A25" t="s">
        <v>29</v>
      </c>
      <c r="B25" s="3">
        <v>2525</v>
      </c>
      <c r="C25" s="8">
        <v>6.6719337510007899E-3</v>
      </c>
      <c r="D25" s="3">
        <v>1245</v>
      </c>
      <c r="E25" s="4">
        <v>5.6366978458306542E-3</v>
      </c>
      <c r="F25">
        <v>590</v>
      </c>
      <c r="G25" s="4">
        <v>6.1950712433192978E-3</v>
      </c>
    </row>
    <row r="26" spans="1:7" x14ac:dyDescent="0.25">
      <c r="A26" t="s">
        <v>30</v>
      </c>
      <c r="B26">
        <v>613</v>
      </c>
      <c r="C26" s="8">
        <v>1.6197605502429641E-3</v>
      </c>
      <c r="D26">
        <v>283</v>
      </c>
      <c r="E26" s="4">
        <v>1.2812734862410243E-3</v>
      </c>
      <c r="F26">
        <v>97</v>
      </c>
      <c r="G26" s="4">
        <v>1.0185117128846983E-3</v>
      </c>
    </row>
    <row r="27" spans="1:7" x14ac:dyDescent="0.25">
      <c r="A27" t="s">
        <v>31</v>
      </c>
      <c r="B27">
        <v>178</v>
      </c>
      <c r="C27" s="8">
        <v>4.7033830007055076E-4</v>
      </c>
      <c r="D27">
        <v>97</v>
      </c>
      <c r="E27" s="4">
        <v>4.3916441047837229E-4</v>
      </c>
      <c r="F27">
        <v>16</v>
      </c>
      <c r="G27" s="4">
        <v>1.6800193202221825E-4</v>
      </c>
    </row>
    <row r="28" spans="1:7" x14ac:dyDescent="0.25">
      <c r="A28" t="s">
        <v>12</v>
      </c>
      <c r="B28" s="3">
        <v>378451</v>
      </c>
      <c r="C28" s="8">
        <v>1</v>
      </c>
      <c r="D28" s="3">
        <v>220874</v>
      </c>
      <c r="E28" s="4">
        <v>1</v>
      </c>
      <c r="F28" s="86" t="s">
        <v>94</v>
      </c>
      <c r="G28" s="4">
        <v>1</v>
      </c>
    </row>
    <row r="29" spans="1:7" x14ac:dyDescent="0.25">
      <c r="A29" s="74" t="s">
        <v>36</v>
      </c>
    </row>
    <row r="30" spans="1:7" x14ac:dyDescent="0.25">
      <c r="A30" t="s">
        <v>32</v>
      </c>
      <c r="B30" s="3">
        <v>310387</v>
      </c>
      <c r="C30" s="8">
        <v>0.82015108957302263</v>
      </c>
      <c r="D30" s="3">
        <v>182555</v>
      </c>
      <c r="E30" s="4">
        <v>0.82651194798844585</v>
      </c>
      <c r="F30" s="3">
        <v>83540</v>
      </c>
      <c r="G30" s="4">
        <v>0.87718008757100707</v>
      </c>
    </row>
    <row r="31" spans="1:7" x14ac:dyDescent="0.25">
      <c r="A31" t="s">
        <v>33</v>
      </c>
      <c r="B31" s="3">
        <v>19835</v>
      </c>
      <c r="C31" s="8">
        <v>5.2411012257861649E-2</v>
      </c>
      <c r="D31" s="3">
        <v>11136</v>
      </c>
      <c r="E31" s="4">
        <v>5.0417885310176845E-2</v>
      </c>
      <c r="F31" s="3">
        <v>4993</v>
      </c>
      <c r="G31" s="4">
        <v>5.2427102911683482E-2</v>
      </c>
    </row>
    <row r="32" spans="1:7" x14ac:dyDescent="0.25">
      <c r="A32" t="s">
        <v>34</v>
      </c>
      <c r="B32" s="3">
        <v>8224</v>
      </c>
      <c r="C32" s="8">
        <v>2.1730686403259602E-2</v>
      </c>
      <c r="D32" s="3">
        <v>4595</v>
      </c>
      <c r="E32" s="4">
        <v>2.0803716145856913E-2</v>
      </c>
      <c r="F32" s="3">
        <v>1624</v>
      </c>
      <c r="G32" s="4">
        <v>1.7052196100255154E-2</v>
      </c>
    </row>
    <row r="33" spans="1:7" x14ac:dyDescent="0.25">
      <c r="A33" t="s">
        <v>35</v>
      </c>
      <c r="B33" s="3">
        <v>29967</v>
      </c>
      <c r="C33" s="8">
        <v>7.9183302461877492E-2</v>
      </c>
      <c r="D33" s="3">
        <v>16987</v>
      </c>
      <c r="E33" s="4">
        <v>7.6908101451506283E-2</v>
      </c>
      <c r="F33" s="3">
        <v>3866</v>
      </c>
      <c r="G33" s="4">
        <v>4.0593466824868488E-2</v>
      </c>
    </row>
    <row r="34" spans="1:7" x14ac:dyDescent="0.25">
      <c r="A34" t="s">
        <v>11</v>
      </c>
      <c r="B34" s="3">
        <v>10038</v>
      </c>
      <c r="C34" s="8">
        <v>2.6523909303978587E-2</v>
      </c>
      <c r="D34" s="3">
        <v>5601</v>
      </c>
      <c r="E34" s="4">
        <v>2.5358349104014053E-2</v>
      </c>
      <c r="F34" s="3">
        <v>1214</v>
      </c>
      <c r="G34" s="4">
        <v>1.274714659218581E-2</v>
      </c>
    </row>
    <row r="35" spans="1:7" x14ac:dyDescent="0.25">
      <c r="A35" t="s">
        <v>12</v>
      </c>
      <c r="B35" s="3">
        <v>378451</v>
      </c>
      <c r="C35" s="8">
        <v>1</v>
      </c>
      <c r="D35" s="3">
        <v>220874</v>
      </c>
      <c r="E35" s="4">
        <v>1</v>
      </c>
      <c r="F35" s="3">
        <v>95237</v>
      </c>
      <c r="G35" s="4">
        <v>1</v>
      </c>
    </row>
    <row r="37" spans="1:7" x14ac:dyDescent="0.25">
      <c r="A37" t="s">
        <v>193</v>
      </c>
    </row>
  </sheetData>
  <mergeCells count="4">
    <mergeCell ref="A1:A2"/>
    <mergeCell ref="F1:G1"/>
    <mergeCell ref="B1:C1"/>
    <mergeCell ref="D1:E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defaultRowHeight="15" x14ac:dyDescent="0.25"/>
  <cols>
    <col min="1" max="1" width="23.5703125" customWidth="1"/>
    <col min="2" max="2" width="11.7109375" customWidth="1"/>
    <col min="7" max="7" width="7.42578125" customWidth="1"/>
    <col min="8" max="8" width="8.28515625" customWidth="1"/>
  </cols>
  <sheetData>
    <row r="1" spans="1:13" ht="15" customHeight="1" x14ac:dyDescent="0.25">
      <c r="A1" s="19" t="s">
        <v>195</v>
      </c>
      <c r="B1" s="20"/>
      <c r="C1" s="20"/>
      <c r="D1" s="20"/>
      <c r="E1" s="20"/>
      <c r="F1" s="20"/>
      <c r="G1" s="20"/>
      <c r="I1" s="5"/>
      <c r="K1" s="5"/>
      <c r="M1" s="5"/>
    </row>
    <row r="2" spans="1:13" x14ac:dyDescent="0.25">
      <c r="A2" s="115" t="s">
        <v>0</v>
      </c>
      <c r="B2" s="116" t="s">
        <v>188</v>
      </c>
      <c r="C2" s="114" t="s">
        <v>1</v>
      </c>
      <c r="D2" s="114"/>
      <c r="E2" s="114" t="s">
        <v>39</v>
      </c>
      <c r="F2" s="114"/>
      <c r="G2" s="118" t="s">
        <v>2</v>
      </c>
      <c r="H2" s="118"/>
      <c r="I2" s="113" t="s">
        <v>3</v>
      </c>
    </row>
    <row r="3" spans="1:13" x14ac:dyDescent="0.25">
      <c r="A3" s="115"/>
      <c r="B3" s="117"/>
      <c r="C3" s="1" t="s">
        <v>4</v>
      </c>
      <c r="D3" s="1" t="s">
        <v>5</v>
      </c>
      <c r="E3" s="1" t="s">
        <v>4</v>
      </c>
      <c r="F3" s="1" t="s">
        <v>5</v>
      </c>
      <c r="G3" s="1" t="s">
        <v>4</v>
      </c>
      <c r="H3" s="1" t="s">
        <v>5</v>
      </c>
      <c r="I3" s="113"/>
    </row>
    <row r="4" spans="1:13" x14ac:dyDescent="0.25">
      <c r="A4" s="15" t="s">
        <v>175</v>
      </c>
      <c r="B4" s="3">
        <v>8815</v>
      </c>
      <c r="C4" s="90">
        <v>7042</v>
      </c>
      <c r="D4" s="3">
        <v>6290</v>
      </c>
      <c r="E4" s="4">
        <f>C4/$C$11</f>
        <v>5.3933995573154016E-2</v>
      </c>
      <c r="F4" s="4">
        <f>D4/$D$11</f>
        <v>6.0219624512929511E-2</v>
      </c>
      <c r="G4" s="4">
        <f>C4/B4</f>
        <v>0.7988655700510493</v>
      </c>
      <c r="H4" s="4">
        <f>D4/B4</f>
        <v>0.71355643788996026</v>
      </c>
      <c r="I4" s="4">
        <f>H4-G4</f>
        <v>-8.5309132161089041E-2</v>
      </c>
    </row>
    <row r="5" spans="1:13" x14ac:dyDescent="0.25">
      <c r="A5" s="15" t="s">
        <v>182</v>
      </c>
      <c r="B5" s="3">
        <v>34404</v>
      </c>
      <c r="C5" s="90">
        <v>27990</v>
      </c>
      <c r="D5" s="3">
        <v>24092</v>
      </c>
      <c r="E5" s="4">
        <f t="shared" ref="E5:E11" si="0">C5/$C$11</f>
        <v>0.21437269754225799</v>
      </c>
      <c r="F5" s="4">
        <f t="shared" ref="F5:F11" si="1">D5/$D$11</f>
        <v>0.23065360791184383</v>
      </c>
      <c r="G5" s="4">
        <f t="shared" ref="G5:G11" si="2">C5/B5</f>
        <v>0.81356818974537848</v>
      </c>
      <c r="H5" s="4">
        <f t="shared" ref="H5:H11" si="3">D5/B5</f>
        <v>0.70026741076618992</v>
      </c>
      <c r="I5" s="4">
        <f t="shared" ref="I5:I11" si="4">H5-G5</f>
        <v>-0.11330077897918855</v>
      </c>
    </row>
    <row r="6" spans="1:13" x14ac:dyDescent="0.25">
      <c r="A6" s="15" t="s">
        <v>7</v>
      </c>
      <c r="B6" s="3">
        <v>122244</v>
      </c>
      <c r="C6" s="90">
        <v>70628</v>
      </c>
      <c r="D6" s="3">
        <v>57138</v>
      </c>
      <c r="E6" s="4">
        <f t="shared" si="0"/>
        <v>0.54093300757465512</v>
      </c>
      <c r="F6" s="4">
        <f t="shared" si="1"/>
        <v>0.54703162248326964</v>
      </c>
      <c r="G6" s="4">
        <f t="shared" si="2"/>
        <v>0.57776250777134253</v>
      </c>
      <c r="H6" s="4">
        <f t="shared" si="3"/>
        <v>0.46740944340826546</v>
      </c>
      <c r="I6" s="4">
        <f t="shared" si="4"/>
        <v>-0.11035306436307707</v>
      </c>
    </row>
    <row r="7" spans="1:13" x14ac:dyDescent="0.25">
      <c r="A7" s="15" t="s">
        <v>8</v>
      </c>
      <c r="B7" s="3">
        <v>40415</v>
      </c>
      <c r="C7" s="90">
        <v>19324</v>
      </c>
      <c r="D7" s="3">
        <v>13011</v>
      </c>
      <c r="E7" s="4">
        <f t="shared" si="0"/>
        <v>0.14800064334785973</v>
      </c>
      <c r="F7" s="4">
        <f t="shared" si="1"/>
        <v>0.12456558577706293</v>
      </c>
      <c r="G7" s="4">
        <f t="shared" si="2"/>
        <v>0.47813930471359645</v>
      </c>
      <c r="H7" s="4">
        <f t="shared" si="3"/>
        <v>0.32193492515155264</v>
      </c>
      <c r="I7" s="4">
        <f t="shared" si="4"/>
        <v>-0.1562043795620438</v>
      </c>
    </row>
    <row r="8" spans="1:13" x14ac:dyDescent="0.25">
      <c r="A8" s="15" t="s">
        <v>9</v>
      </c>
      <c r="B8" s="3">
        <v>6940</v>
      </c>
      <c r="C8" s="90">
        <v>1507</v>
      </c>
      <c r="D8" s="3">
        <v>910</v>
      </c>
      <c r="E8" s="4">
        <f t="shared" si="0"/>
        <v>1.1541966959492061E-2</v>
      </c>
      <c r="F8" s="4">
        <f t="shared" si="1"/>
        <v>8.7122191266718364E-3</v>
      </c>
      <c r="G8" s="4">
        <f t="shared" si="2"/>
        <v>0.21714697406340058</v>
      </c>
      <c r="H8" s="4">
        <f t="shared" si="3"/>
        <v>0.13112391930835735</v>
      </c>
      <c r="I8" s="4">
        <f t="shared" si="4"/>
        <v>-8.6023054755043238E-2</v>
      </c>
    </row>
    <row r="9" spans="1:13" x14ac:dyDescent="0.25">
      <c r="A9" s="15" t="s">
        <v>10</v>
      </c>
      <c r="B9" s="3">
        <v>7471</v>
      </c>
      <c r="C9" s="90">
        <v>3734</v>
      </c>
      <c r="D9" s="3">
        <v>2848</v>
      </c>
      <c r="E9" s="4">
        <f t="shared" si="0"/>
        <v>2.8598344145151531E-2</v>
      </c>
      <c r="F9" s="4">
        <f t="shared" si="1"/>
        <v>2.7266373706331198E-2</v>
      </c>
      <c r="G9" s="4">
        <f t="shared" si="2"/>
        <v>0.49979922366483737</v>
      </c>
      <c r="H9" s="4">
        <f t="shared" si="3"/>
        <v>0.38120733502877796</v>
      </c>
      <c r="I9" s="4">
        <f t="shared" si="4"/>
        <v>-0.11859188863605941</v>
      </c>
    </row>
    <row r="10" spans="1:13" x14ac:dyDescent="0.25">
      <c r="A10" s="15" t="s">
        <v>11</v>
      </c>
      <c r="B10" s="3">
        <v>585</v>
      </c>
      <c r="C10" s="90">
        <v>342</v>
      </c>
      <c r="D10">
        <v>162</v>
      </c>
      <c r="E10" s="4">
        <f t="shared" si="0"/>
        <v>2.6193448574295189E-3</v>
      </c>
      <c r="F10" s="4">
        <f t="shared" si="1"/>
        <v>1.5509664818910303E-3</v>
      </c>
      <c r="G10" s="4">
        <f t="shared" si="2"/>
        <v>0.58461538461538465</v>
      </c>
      <c r="H10" s="4">
        <f t="shared" si="3"/>
        <v>0.27692307692307694</v>
      </c>
      <c r="I10" s="4">
        <f t="shared" si="4"/>
        <v>-0.30769230769230771</v>
      </c>
    </row>
    <row r="11" spans="1:13" x14ac:dyDescent="0.25">
      <c r="A11" s="15" t="s">
        <v>12</v>
      </c>
      <c r="B11" s="3">
        <v>220874</v>
      </c>
      <c r="C11" s="3">
        <v>130567</v>
      </c>
      <c r="D11" s="3">
        <v>104451</v>
      </c>
      <c r="E11" s="4">
        <f t="shared" si="0"/>
        <v>1</v>
      </c>
      <c r="F11" s="4">
        <f t="shared" si="1"/>
        <v>1</v>
      </c>
      <c r="G11" s="4">
        <f t="shared" si="2"/>
        <v>0.59113793384463542</v>
      </c>
      <c r="H11" s="4">
        <f t="shared" si="3"/>
        <v>0.47289857565852023</v>
      </c>
      <c r="I11" s="4">
        <f t="shared" si="4"/>
        <v>-0.1182393581861152</v>
      </c>
    </row>
    <row r="12" spans="1:13" x14ac:dyDescent="0.25">
      <c r="G12" s="8"/>
    </row>
    <row r="14" spans="1:13" x14ac:dyDescent="0.25">
      <c r="G14" s="112"/>
      <c r="H14" s="112"/>
    </row>
    <row r="15" spans="1:13" x14ac:dyDescent="0.25">
      <c r="I15" s="9"/>
    </row>
    <row r="16" spans="1:13" x14ac:dyDescent="0.25">
      <c r="B16" s="3"/>
      <c r="C16" s="3"/>
      <c r="D16" s="3"/>
      <c r="E16" s="3"/>
      <c r="F16" s="3"/>
      <c r="G16" s="4"/>
      <c r="H16" s="4"/>
      <c r="I16" s="4"/>
    </row>
    <row r="17" spans="2:9" x14ac:dyDescent="0.25">
      <c r="B17" s="3"/>
      <c r="C17" s="3"/>
      <c r="D17" s="3"/>
      <c r="E17" s="3"/>
      <c r="F17" s="3"/>
      <c r="G17" s="4"/>
      <c r="H17" s="4"/>
      <c r="I17" s="4"/>
    </row>
    <row r="18" spans="2:9" x14ac:dyDescent="0.25">
      <c r="B18" s="3"/>
      <c r="C18" s="3"/>
      <c r="D18" s="3"/>
      <c r="E18" s="3"/>
      <c r="F18" s="3"/>
      <c r="G18" s="4"/>
      <c r="H18" s="4"/>
      <c r="I18" s="4"/>
    </row>
    <row r="19" spans="2:9" x14ac:dyDescent="0.25">
      <c r="B19" s="3"/>
      <c r="C19" s="3"/>
      <c r="D19" s="3"/>
      <c r="E19" s="3"/>
      <c r="F19" s="3"/>
      <c r="G19" s="4"/>
      <c r="H19" s="4"/>
      <c r="I19" s="4"/>
    </row>
    <row r="20" spans="2:9" x14ac:dyDescent="0.25">
      <c r="B20" s="3"/>
      <c r="C20" s="3"/>
      <c r="D20" s="3"/>
      <c r="E20" s="3"/>
      <c r="F20" s="3"/>
      <c r="G20" s="4"/>
      <c r="H20" s="4"/>
      <c r="I20" s="4"/>
    </row>
    <row r="21" spans="2:9" x14ac:dyDescent="0.25">
      <c r="B21" s="3"/>
      <c r="C21" s="3"/>
      <c r="D21" s="3"/>
      <c r="E21" s="3"/>
      <c r="F21" s="3"/>
      <c r="G21" s="4"/>
      <c r="H21" s="4"/>
      <c r="I21" s="4"/>
    </row>
    <row r="22" spans="2:9" x14ac:dyDescent="0.25">
      <c r="B22" s="3"/>
      <c r="G22" s="4"/>
      <c r="H22" s="4"/>
      <c r="I22" s="4"/>
    </row>
    <row r="23" spans="2:9" x14ac:dyDescent="0.25">
      <c r="B23" s="3"/>
      <c r="C23" s="3"/>
      <c r="D23" s="3"/>
      <c r="E23" s="3"/>
      <c r="F23" s="3"/>
      <c r="G23" s="4"/>
    </row>
    <row r="24" spans="2:9" x14ac:dyDescent="0.25">
      <c r="B24" s="3"/>
      <c r="C24" s="3"/>
      <c r="D24" s="3"/>
      <c r="E24" s="3"/>
      <c r="F24" s="3"/>
      <c r="G24" s="4"/>
    </row>
    <row r="27" spans="2:9" x14ac:dyDescent="0.25">
      <c r="B27" s="3"/>
      <c r="C27" s="3"/>
      <c r="D27" s="3"/>
      <c r="E27" s="3"/>
      <c r="F27" s="3"/>
    </row>
    <row r="28" spans="2:9" x14ac:dyDescent="0.25">
      <c r="B28" s="3"/>
      <c r="C28" s="3"/>
      <c r="D28" s="3"/>
      <c r="E28" s="3"/>
      <c r="F28" s="3"/>
    </row>
    <row r="29" spans="2:9" x14ac:dyDescent="0.25">
      <c r="B29" s="3"/>
      <c r="C29" s="3"/>
      <c r="D29" s="3"/>
      <c r="E29" s="3"/>
      <c r="F29" s="3"/>
    </row>
    <row r="30" spans="2:9" x14ac:dyDescent="0.25">
      <c r="B30" s="3"/>
      <c r="C30" s="3"/>
      <c r="D30" s="3"/>
      <c r="E30" s="3"/>
      <c r="F30" s="3"/>
    </row>
    <row r="31" spans="2:9" x14ac:dyDescent="0.25">
      <c r="B31" s="3"/>
      <c r="C31" s="3"/>
      <c r="D31" s="3"/>
      <c r="E31" s="3"/>
      <c r="F31" s="3"/>
    </row>
    <row r="32" spans="2:9" x14ac:dyDescent="0.25">
      <c r="B32" s="3"/>
      <c r="C32" s="3"/>
      <c r="D32" s="3"/>
      <c r="E32" s="3"/>
      <c r="F32" s="3"/>
    </row>
    <row r="33" spans="2:6" x14ac:dyDescent="0.25">
      <c r="B33" s="3"/>
      <c r="C33" s="3"/>
      <c r="D33" s="3"/>
      <c r="E33" s="3"/>
      <c r="F33" s="3"/>
    </row>
    <row r="34" spans="2:6" x14ac:dyDescent="0.25">
      <c r="B34" s="3"/>
      <c r="C34" s="3"/>
      <c r="D34" s="3"/>
      <c r="E34" s="3"/>
      <c r="F34" s="3"/>
    </row>
    <row r="35" spans="2:6" x14ac:dyDescent="0.25">
      <c r="B35" s="3"/>
      <c r="C35" s="3"/>
      <c r="D35" s="3"/>
      <c r="E35" s="3"/>
      <c r="F35" s="3"/>
    </row>
  </sheetData>
  <mergeCells count="7">
    <mergeCell ref="G14:H14"/>
    <mergeCell ref="I2:I3"/>
    <mergeCell ref="E2:F2"/>
    <mergeCell ref="A2:A3"/>
    <mergeCell ref="B2:B3"/>
    <mergeCell ref="C2:D2"/>
    <mergeCell ref="G2:H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heetViews>
  <sheetFormatPr defaultRowHeight="15" x14ac:dyDescent="0.25"/>
  <cols>
    <col min="1" max="1" width="19.140625" bestFit="1" customWidth="1"/>
    <col min="2" max="2" width="10.28515625" bestFit="1" customWidth="1"/>
    <col min="3" max="3" width="10.140625" bestFit="1" customWidth="1"/>
    <col min="4" max="4" width="10.5703125" bestFit="1" customWidth="1"/>
    <col min="5" max="5" width="7.5703125" bestFit="1" customWidth="1"/>
    <col min="6" max="6" width="10.42578125" bestFit="1" customWidth="1"/>
    <col min="7" max="7" width="10.140625" bestFit="1" customWidth="1"/>
    <col min="8" max="8" width="10.5703125" bestFit="1" customWidth="1"/>
    <col min="9" max="9" width="7.5703125" bestFit="1" customWidth="1"/>
    <col min="10" max="10" width="10.42578125" bestFit="1" customWidth="1"/>
    <col min="11" max="12" width="14.5703125" bestFit="1" customWidth="1"/>
  </cols>
  <sheetData>
    <row r="1" spans="1:12" x14ac:dyDescent="0.25">
      <c r="A1" s="20" t="s">
        <v>198</v>
      </c>
      <c r="B1" s="20"/>
    </row>
    <row r="3" spans="1:12" x14ac:dyDescent="0.25">
      <c r="A3" s="11" t="s">
        <v>42</v>
      </c>
      <c r="B3" s="101"/>
      <c r="C3" s="119" t="s">
        <v>201</v>
      </c>
      <c r="D3" s="119"/>
      <c r="E3" s="119"/>
      <c r="F3" s="119"/>
      <c r="G3" s="119" t="s">
        <v>176</v>
      </c>
      <c r="H3" s="119"/>
      <c r="I3" s="119"/>
      <c r="J3" s="119"/>
      <c r="K3" s="119" t="s">
        <v>202</v>
      </c>
      <c r="L3" s="119"/>
    </row>
    <row r="4" spans="1:12" x14ac:dyDescent="0.25">
      <c r="A4" s="2" t="s">
        <v>191</v>
      </c>
      <c r="B4" s="102" t="s">
        <v>188</v>
      </c>
      <c r="C4" s="100" t="s">
        <v>199</v>
      </c>
      <c r="D4" s="100" t="s">
        <v>200</v>
      </c>
      <c r="E4" s="100" t="s">
        <v>43</v>
      </c>
      <c r="F4" s="102" t="s">
        <v>42</v>
      </c>
      <c r="G4" s="100" t="s">
        <v>199</v>
      </c>
      <c r="H4" s="100" t="s">
        <v>200</v>
      </c>
      <c r="I4" s="100" t="s">
        <v>43</v>
      </c>
      <c r="J4" s="102" t="s">
        <v>42</v>
      </c>
      <c r="K4" s="100" t="s">
        <v>82</v>
      </c>
      <c r="L4" s="100" t="s">
        <v>83</v>
      </c>
    </row>
    <row r="5" spans="1:12" x14ac:dyDescent="0.25">
      <c r="A5" t="s">
        <v>175</v>
      </c>
      <c r="B5" s="105">
        <v>5969</v>
      </c>
      <c r="C5" s="84">
        <v>32417.91</v>
      </c>
      <c r="D5" s="84">
        <v>34348.79</v>
      </c>
      <c r="E5" s="4">
        <v>5.9562137102607819E-2</v>
      </c>
      <c r="F5" s="103">
        <v>1930.880000000001</v>
      </c>
      <c r="G5" s="84">
        <v>30338.23</v>
      </c>
      <c r="H5" s="84">
        <v>32177.33</v>
      </c>
      <c r="I5" s="4">
        <v>6.0619884548307607E-2</v>
      </c>
      <c r="J5" s="104">
        <v>1839.1000000000022</v>
      </c>
      <c r="K5" s="85">
        <v>2079.6800000000003</v>
      </c>
      <c r="L5" s="85">
        <v>2171.4599999999991</v>
      </c>
    </row>
    <row r="6" spans="1:12" x14ac:dyDescent="0.25">
      <c r="A6" t="s">
        <v>182</v>
      </c>
      <c r="B6" s="105">
        <v>22741</v>
      </c>
      <c r="C6" s="84">
        <v>37299.19</v>
      </c>
      <c r="D6" s="84">
        <v>41407.769999999997</v>
      </c>
      <c r="E6" s="4">
        <v>0.11015198989575897</v>
      </c>
      <c r="F6" s="103">
        <v>4108.5799999999945</v>
      </c>
      <c r="G6" s="84">
        <v>34894.54</v>
      </c>
      <c r="H6" s="84">
        <v>39255.660000000003</v>
      </c>
      <c r="I6" s="4">
        <v>0.12498001119945994</v>
      </c>
      <c r="J6" s="104">
        <v>4361.1200000000026</v>
      </c>
      <c r="K6" s="85">
        <v>2404.6500000000015</v>
      </c>
      <c r="L6" s="85">
        <v>2152.1099999999933</v>
      </c>
    </row>
    <row r="7" spans="1:12" x14ac:dyDescent="0.25">
      <c r="A7" t="s">
        <v>7</v>
      </c>
      <c r="B7" s="105">
        <v>51180</v>
      </c>
      <c r="C7" s="84">
        <v>34474.22</v>
      </c>
      <c r="D7" s="84">
        <v>42741.64</v>
      </c>
      <c r="E7" s="4">
        <v>0.23981456288206079</v>
      </c>
      <c r="F7" s="103">
        <v>8267.4199999999983</v>
      </c>
      <c r="G7" s="84">
        <v>33285.589999999997</v>
      </c>
      <c r="H7" s="84">
        <v>39858.089999999997</v>
      </c>
      <c r="I7" s="4">
        <v>0.19745781883391583</v>
      </c>
      <c r="J7" s="104">
        <v>6572.5</v>
      </c>
      <c r="K7" s="85">
        <v>1188.6300000000047</v>
      </c>
      <c r="L7" s="85">
        <v>2883.5500000000029</v>
      </c>
    </row>
    <row r="8" spans="1:12" x14ac:dyDescent="0.25">
      <c r="A8" t="s">
        <v>8</v>
      </c>
      <c r="B8" s="105">
        <v>12049</v>
      </c>
      <c r="C8" s="84">
        <v>53286.23</v>
      </c>
      <c r="D8" s="84">
        <v>60372.05</v>
      </c>
      <c r="E8" s="4">
        <v>0.132976568242865</v>
      </c>
      <c r="F8" s="103">
        <v>7085.82</v>
      </c>
      <c r="G8" s="84">
        <v>48518.64</v>
      </c>
      <c r="H8" s="84">
        <v>53627.07</v>
      </c>
      <c r="I8" s="4">
        <v>0.10528798828656369</v>
      </c>
      <c r="J8" s="104">
        <v>5108.43</v>
      </c>
      <c r="K8" s="85">
        <v>4767.5900000000038</v>
      </c>
      <c r="L8" s="85">
        <v>6744.9800000000032</v>
      </c>
    </row>
    <row r="9" spans="1:12" x14ac:dyDescent="0.25">
      <c r="A9" t="s">
        <v>9</v>
      </c>
      <c r="B9" s="106">
        <v>797</v>
      </c>
      <c r="C9" s="84">
        <v>65402.080000000002</v>
      </c>
      <c r="D9" s="84">
        <v>75129.429999999993</v>
      </c>
      <c r="E9" s="4">
        <v>0.14873150823337716</v>
      </c>
      <c r="F9" s="103">
        <v>9727.3499999999913</v>
      </c>
      <c r="G9" s="84">
        <v>60460.54</v>
      </c>
      <c r="H9" s="84">
        <v>66833.789999999994</v>
      </c>
      <c r="I9" s="4">
        <v>0.10541172804609407</v>
      </c>
      <c r="J9" s="104">
        <v>6373.2499999999927</v>
      </c>
      <c r="K9" s="85">
        <v>4941.5400000000009</v>
      </c>
      <c r="L9" s="85">
        <v>8295.64</v>
      </c>
    </row>
    <row r="10" spans="1:12" x14ac:dyDescent="0.25">
      <c r="A10" t="s">
        <v>14</v>
      </c>
      <c r="B10" s="105">
        <v>2347</v>
      </c>
      <c r="C10" s="84">
        <v>69657.59</v>
      </c>
      <c r="D10" s="84">
        <v>98318.13</v>
      </c>
      <c r="E10" s="4">
        <v>0.4114489174833641</v>
      </c>
      <c r="F10" s="103">
        <v>28660.540000000008</v>
      </c>
      <c r="G10" s="84">
        <v>62031.519999999997</v>
      </c>
      <c r="H10" s="84">
        <v>87000</v>
      </c>
      <c r="I10" s="4">
        <v>0.40251278704761717</v>
      </c>
      <c r="J10" s="104">
        <v>24968.480000000003</v>
      </c>
      <c r="K10" s="85">
        <v>7626.07</v>
      </c>
      <c r="L10" s="85">
        <v>11318.130000000005</v>
      </c>
    </row>
    <row r="11" spans="1:12" x14ac:dyDescent="0.25">
      <c r="A11" t="s">
        <v>11</v>
      </c>
      <c r="B11" s="106">
        <v>154</v>
      </c>
      <c r="C11" s="84">
        <v>67667.27</v>
      </c>
      <c r="D11" s="84">
        <v>70675.02</v>
      </c>
      <c r="E11" s="4">
        <v>4.4449111069502285E-2</v>
      </c>
      <c r="F11" s="103">
        <v>3007.75</v>
      </c>
      <c r="G11" s="84">
        <v>73487.98</v>
      </c>
      <c r="H11" s="84">
        <v>71540.899999999994</v>
      </c>
      <c r="I11" s="4">
        <v>-2.6495217313089868E-2</v>
      </c>
      <c r="J11" s="104">
        <v>-1947.0800000000017</v>
      </c>
      <c r="K11" s="85">
        <v>-5820.7099999999919</v>
      </c>
      <c r="L11" s="85">
        <v>-865.8799999999901</v>
      </c>
    </row>
    <row r="13" spans="1:12" x14ac:dyDescent="0.25">
      <c r="A13" s="2"/>
      <c r="B13" s="78"/>
    </row>
    <row r="14" spans="1:12" x14ac:dyDescent="0.25">
      <c r="B14" s="3"/>
    </row>
    <row r="15" spans="1:12" x14ac:dyDescent="0.25">
      <c r="B15" s="3"/>
    </row>
    <row r="16" spans="1:12" x14ac:dyDescent="0.25">
      <c r="B16" s="3"/>
    </row>
    <row r="17" spans="1:2" x14ac:dyDescent="0.25">
      <c r="B17" s="3"/>
    </row>
    <row r="19" spans="1:2" x14ac:dyDescent="0.25">
      <c r="B19" s="3"/>
    </row>
    <row r="21" spans="1:2" x14ac:dyDescent="0.25">
      <c r="B21" s="3"/>
    </row>
    <row r="32" spans="1:2" x14ac:dyDescent="0.25">
      <c r="A32" s="2"/>
      <c r="B32" s="2"/>
    </row>
    <row r="33" spans="4:9" x14ac:dyDescent="0.25">
      <c r="D33" s="112"/>
      <c r="E33" s="112"/>
    </row>
    <row r="35" spans="4:9" x14ac:dyDescent="0.25">
      <c r="D35" s="3"/>
      <c r="E35" s="84"/>
      <c r="F35" s="3"/>
      <c r="G35" s="84"/>
      <c r="H35" s="85"/>
      <c r="I35" s="4"/>
    </row>
    <row r="36" spans="4:9" x14ac:dyDescent="0.25">
      <c r="D36" s="3"/>
      <c r="E36" s="84"/>
      <c r="F36" s="3"/>
      <c r="G36" s="84"/>
      <c r="H36" s="85"/>
      <c r="I36" s="4"/>
    </row>
    <row r="37" spans="4:9" x14ac:dyDescent="0.25">
      <c r="D37" s="3"/>
      <c r="E37" s="84"/>
      <c r="F37" s="3"/>
      <c r="G37" s="84"/>
      <c r="H37" s="85"/>
      <c r="I37" s="4"/>
    </row>
    <row r="38" spans="4:9" x14ac:dyDescent="0.25">
      <c r="D38" s="3"/>
      <c r="E38" s="84"/>
      <c r="F38" s="3"/>
      <c r="G38" s="84"/>
      <c r="H38" s="85"/>
      <c r="I38" s="4"/>
    </row>
    <row r="39" spans="4:9" x14ac:dyDescent="0.25">
      <c r="E39" s="84"/>
      <c r="G39" s="84"/>
      <c r="H39" s="85"/>
      <c r="I39" s="4"/>
    </row>
    <row r="40" spans="4:9" x14ac:dyDescent="0.25">
      <c r="D40" s="3"/>
      <c r="E40" s="84"/>
      <c r="F40" s="3"/>
      <c r="G40" s="84"/>
      <c r="H40" s="85"/>
      <c r="I40" s="4"/>
    </row>
    <row r="41" spans="4:9" x14ac:dyDescent="0.25">
      <c r="E41" s="84"/>
      <c r="G41" s="84"/>
      <c r="H41" s="85"/>
      <c r="I41" s="4"/>
    </row>
  </sheetData>
  <mergeCells count="4">
    <mergeCell ref="K3:L3"/>
    <mergeCell ref="D33:E33"/>
    <mergeCell ref="C3:F3"/>
    <mergeCell ref="G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
  <sheetViews>
    <sheetView workbookViewId="0"/>
  </sheetViews>
  <sheetFormatPr defaultRowHeight="15" x14ac:dyDescent="0.25"/>
  <cols>
    <col min="1" max="1" width="19.140625" bestFit="1" customWidth="1"/>
    <col min="2" max="2" width="6.5703125" customWidth="1"/>
    <col min="3" max="3" width="16" bestFit="1" customWidth="1"/>
    <col min="4" max="4" width="15" bestFit="1" customWidth="1"/>
    <col min="7" max="7" width="19.140625" bestFit="1" customWidth="1"/>
    <col min="8" max="8" width="11.5703125" bestFit="1" customWidth="1"/>
    <col min="9" max="10" width="10.5703125" bestFit="1" customWidth="1"/>
    <col min="11" max="11" width="15.28515625" bestFit="1" customWidth="1"/>
    <col min="12" max="12" width="14.5703125" bestFit="1" customWidth="1"/>
  </cols>
  <sheetData>
    <row r="1" spans="1:32" x14ac:dyDescent="0.25">
      <c r="A1" s="20" t="s">
        <v>198</v>
      </c>
    </row>
    <row r="2" spans="1:32" x14ac:dyDescent="0.25">
      <c r="A2" s="20"/>
    </row>
    <row r="3" spans="1:32" x14ac:dyDescent="0.25">
      <c r="A3" s="77" t="s">
        <v>37</v>
      </c>
      <c r="G3" s="82" t="s">
        <v>196</v>
      </c>
      <c r="H3" s="82"/>
      <c r="I3" s="82"/>
      <c r="J3" s="82"/>
      <c r="K3" s="82"/>
      <c r="L3" s="81"/>
    </row>
    <row r="4" spans="1:32" x14ac:dyDescent="0.25">
      <c r="A4" s="79" t="s">
        <v>191</v>
      </c>
      <c r="B4" s="79" t="s">
        <v>13</v>
      </c>
      <c r="C4" s="79" t="s">
        <v>190</v>
      </c>
      <c r="D4" s="79" t="s">
        <v>189</v>
      </c>
      <c r="G4" s="80" t="s">
        <v>191</v>
      </c>
      <c r="H4" s="80" t="s">
        <v>44</v>
      </c>
      <c r="I4" s="80" t="s">
        <v>45</v>
      </c>
      <c r="J4" s="80" t="s">
        <v>19</v>
      </c>
      <c r="K4" s="80" t="s">
        <v>84</v>
      </c>
      <c r="L4" s="81"/>
    </row>
    <row r="5" spans="1:32" x14ac:dyDescent="0.25">
      <c r="A5" s="77" t="s">
        <v>17</v>
      </c>
      <c r="G5" s="81" t="s">
        <v>175</v>
      </c>
      <c r="H5" s="92">
        <f t="shared" ref="H5:H11" si="0">C6</f>
        <v>44198.43</v>
      </c>
      <c r="I5" s="92">
        <f t="shared" ref="I5:I11" si="1">C14</f>
        <v>30179.59</v>
      </c>
      <c r="J5" s="92">
        <f t="shared" ref="J5:J11" si="2">C22</f>
        <v>32224.74</v>
      </c>
      <c r="K5" s="93">
        <f>H5-I5</f>
        <v>14018.84</v>
      </c>
      <c r="L5" s="81"/>
    </row>
    <row r="6" spans="1:32" x14ac:dyDescent="0.25">
      <c r="A6" t="s">
        <v>41</v>
      </c>
      <c r="B6">
        <v>951</v>
      </c>
      <c r="C6" s="91">
        <v>44198.43</v>
      </c>
      <c r="D6" s="91">
        <v>39660.980000000003</v>
      </c>
      <c r="G6" s="89" t="s">
        <v>182</v>
      </c>
      <c r="H6" s="92">
        <f t="shared" si="0"/>
        <v>42295.92</v>
      </c>
      <c r="I6" s="92">
        <f t="shared" si="1"/>
        <v>33776.82</v>
      </c>
      <c r="J6" s="92">
        <f t="shared" si="2"/>
        <v>35010.199999999997</v>
      </c>
      <c r="K6" s="93">
        <f t="shared" ref="K6:K11" si="3">H6-I6</f>
        <v>8519.0999999999985</v>
      </c>
      <c r="L6" s="81"/>
    </row>
    <row r="7" spans="1:32" x14ac:dyDescent="0.25">
      <c r="A7" t="s">
        <v>182</v>
      </c>
      <c r="B7" s="3">
        <v>9386</v>
      </c>
      <c r="C7" s="91">
        <v>42295.92</v>
      </c>
      <c r="D7" s="91">
        <v>39565.839999999997</v>
      </c>
      <c r="G7" s="81" t="s">
        <v>7</v>
      </c>
      <c r="H7" s="92">
        <f t="shared" si="0"/>
        <v>37907.32</v>
      </c>
      <c r="I7" s="92">
        <f t="shared" si="1"/>
        <v>31927.34</v>
      </c>
      <c r="J7" s="92">
        <f t="shared" si="2"/>
        <v>37795.42</v>
      </c>
      <c r="K7" s="93">
        <f t="shared" si="3"/>
        <v>5979.98</v>
      </c>
      <c r="L7" s="81"/>
    </row>
    <row r="8" spans="1:32" x14ac:dyDescent="0.25">
      <c r="A8" t="s">
        <v>7</v>
      </c>
      <c r="B8" s="3">
        <v>21410</v>
      </c>
      <c r="C8" s="91">
        <v>37907.32</v>
      </c>
      <c r="D8" s="91">
        <v>36317.68</v>
      </c>
      <c r="G8" s="81" t="s">
        <v>8</v>
      </c>
      <c r="H8" s="92">
        <f t="shared" si="0"/>
        <v>64011.68</v>
      </c>
      <c r="I8" s="92">
        <f t="shared" si="1"/>
        <v>47337.2</v>
      </c>
      <c r="J8" s="92">
        <f t="shared" si="2"/>
        <v>46536.67</v>
      </c>
      <c r="K8" s="93">
        <f t="shared" si="3"/>
        <v>16674.480000000003</v>
      </c>
      <c r="L8" s="81"/>
      <c r="AD8" s="4"/>
      <c r="AE8" s="4"/>
      <c r="AF8" s="4"/>
    </row>
    <row r="9" spans="1:32" x14ac:dyDescent="0.25">
      <c r="A9" t="s">
        <v>8</v>
      </c>
      <c r="B9" s="3">
        <v>4308</v>
      </c>
      <c r="C9" s="91">
        <v>64011.68</v>
      </c>
      <c r="D9" s="91">
        <v>57798.51</v>
      </c>
      <c r="G9" s="81" t="s">
        <v>9</v>
      </c>
      <c r="H9" s="92">
        <f t="shared" si="0"/>
        <v>70697.16</v>
      </c>
      <c r="I9" s="92">
        <f t="shared" si="1"/>
        <v>61137.95</v>
      </c>
      <c r="J9" s="92">
        <f t="shared" si="2"/>
        <v>62160.04</v>
      </c>
      <c r="K9" s="93">
        <f t="shared" si="3"/>
        <v>9559.2100000000064</v>
      </c>
      <c r="L9" s="81"/>
      <c r="AD9" s="4"/>
      <c r="AE9" s="4"/>
      <c r="AF9" s="4"/>
    </row>
    <row r="10" spans="1:32" x14ac:dyDescent="0.25">
      <c r="A10" t="s">
        <v>9</v>
      </c>
      <c r="B10">
        <v>349</v>
      </c>
      <c r="C10" s="91">
        <v>70697.16</v>
      </c>
      <c r="D10" s="91">
        <v>66158.02</v>
      </c>
      <c r="G10" s="81" t="s">
        <v>14</v>
      </c>
      <c r="H10" s="92">
        <f t="shared" si="0"/>
        <v>69860.27</v>
      </c>
      <c r="I10" s="92">
        <f t="shared" si="1"/>
        <v>69456.800000000003</v>
      </c>
      <c r="J10" s="92">
        <f t="shared" si="2"/>
        <v>0</v>
      </c>
      <c r="K10" s="93">
        <f t="shared" si="3"/>
        <v>403.47000000000116</v>
      </c>
      <c r="L10" s="81"/>
      <c r="AD10" s="4"/>
      <c r="AE10" s="4"/>
      <c r="AF10" s="4"/>
    </row>
    <row r="11" spans="1:32" x14ac:dyDescent="0.25">
      <c r="A11" t="s">
        <v>14</v>
      </c>
      <c r="B11" s="3">
        <v>1168</v>
      </c>
      <c r="C11" s="91">
        <v>69860.27</v>
      </c>
      <c r="D11" s="91">
        <v>62115.3</v>
      </c>
      <c r="G11" s="81" t="s">
        <v>11</v>
      </c>
      <c r="H11" s="92">
        <f t="shared" si="0"/>
        <v>79787.7</v>
      </c>
      <c r="I11" s="92">
        <f t="shared" si="1"/>
        <v>54476.45</v>
      </c>
      <c r="J11" s="92">
        <f t="shared" si="2"/>
        <v>81950.11</v>
      </c>
      <c r="K11" s="93">
        <f t="shared" si="3"/>
        <v>25311.25</v>
      </c>
      <c r="L11" s="81"/>
      <c r="AD11" s="4"/>
      <c r="AE11" s="4"/>
      <c r="AF11" s="4"/>
    </row>
    <row r="12" spans="1:32" x14ac:dyDescent="0.25">
      <c r="A12" t="s">
        <v>11</v>
      </c>
      <c r="B12">
        <v>77</v>
      </c>
      <c r="C12" s="91">
        <v>79787.7</v>
      </c>
      <c r="D12" s="91">
        <v>86409.02</v>
      </c>
      <c r="G12" s="94"/>
      <c r="H12" s="81"/>
      <c r="I12" s="81"/>
      <c r="J12" s="95"/>
      <c r="K12" s="96"/>
      <c r="L12" s="81"/>
      <c r="AD12" s="4"/>
      <c r="AE12" s="4"/>
      <c r="AF12" s="4"/>
    </row>
    <row r="13" spans="1:32" x14ac:dyDescent="0.25">
      <c r="A13" s="77" t="s">
        <v>18</v>
      </c>
      <c r="C13" s="91"/>
      <c r="D13" s="91"/>
      <c r="G13" s="82" t="s">
        <v>197</v>
      </c>
      <c r="H13" s="82"/>
      <c r="I13" s="82"/>
      <c r="J13" s="82"/>
      <c r="K13" s="97"/>
      <c r="L13" s="82"/>
      <c r="AD13" s="4"/>
      <c r="AE13" s="4"/>
      <c r="AF13" s="4"/>
    </row>
    <row r="14" spans="1:32" x14ac:dyDescent="0.25">
      <c r="A14" t="s">
        <v>41</v>
      </c>
      <c r="B14" s="3">
        <v>5004</v>
      </c>
      <c r="C14" s="91">
        <v>30179.59</v>
      </c>
      <c r="D14" s="91">
        <v>29236.7</v>
      </c>
      <c r="G14" s="80" t="s">
        <v>191</v>
      </c>
      <c r="H14" s="80" t="s">
        <v>44</v>
      </c>
      <c r="I14" s="80" t="s">
        <v>45</v>
      </c>
      <c r="J14" s="80" t="s">
        <v>19</v>
      </c>
      <c r="K14" s="98" t="s">
        <v>84</v>
      </c>
      <c r="L14" s="80" t="s">
        <v>85</v>
      </c>
      <c r="AD14" s="4"/>
      <c r="AE14" s="4"/>
      <c r="AF14" s="4"/>
    </row>
    <row r="15" spans="1:32" x14ac:dyDescent="0.25">
      <c r="A15" t="s">
        <v>182</v>
      </c>
      <c r="B15" s="3">
        <v>13240</v>
      </c>
      <c r="C15" s="91">
        <v>33776.82</v>
      </c>
      <c r="D15" s="91">
        <v>32052.39</v>
      </c>
      <c r="G15" s="81" t="s">
        <v>175</v>
      </c>
      <c r="H15" s="93">
        <v>47755.78</v>
      </c>
      <c r="I15" s="93">
        <v>31794.69</v>
      </c>
      <c r="J15" s="93">
        <v>36542.160000000003</v>
      </c>
      <c r="K15" s="93">
        <v>15961.09</v>
      </c>
      <c r="L15" s="83">
        <v>0.13854569992952342</v>
      </c>
      <c r="AD15" s="4"/>
      <c r="AE15" s="4"/>
      <c r="AF15" s="4"/>
    </row>
    <row r="16" spans="1:32" x14ac:dyDescent="0.25">
      <c r="A16" t="s">
        <v>7</v>
      </c>
      <c r="B16" s="3">
        <v>29375</v>
      </c>
      <c r="C16" s="91">
        <v>31927.34</v>
      </c>
      <c r="D16" s="91">
        <v>31273.55</v>
      </c>
      <c r="G16" s="81" t="s">
        <v>182</v>
      </c>
      <c r="H16" s="93">
        <v>47813.98</v>
      </c>
      <c r="I16" s="93">
        <v>36915.89</v>
      </c>
      <c r="J16" s="93">
        <v>35702.28</v>
      </c>
      <c r="K16" s="93">
        <v>10898.090000000004</v>
      </c>
      <c r="L16" s="83">
        <v>0.27925367703161197</v>
      </c>
      <c r="AD16" s="4"/>
      <c r="AE16" s="4"/>
      <c r="AF16" s="4"/>
    </row>
    <row r="17" spans="1:32" x14ac:dyDescent="0.25">
      <c r="A17" t="s">
        <v>8</v>
      </c>
      <c r="B17" s="3">
        <v>7549</v>
      </c>
      <c r="C17" s="91">
        <v>47337.2</v>
      </c>
      <c r="D17" s="91">
        <v>45213.440000000002</v>
      </c>
      <c r="G17" s="81" t="s">
        <v>7</v>
      </c>
      <c r="H17" s="93">
        <v>49351.47</v>
      </c>
      <c r="I17" s="93">
        <v>37910.370000000003</v>
      </c>
      <c r="J17" s="93">
        <v>43760.49</v>
      </c>
      <c r="K17" s="93">
        <v>11441.099999999999</v>
      </c>
      <c r="L17" s="83">
        <v>0.91323382352449334</v>
      </c>
      <c r="AF17" s="8"/>
    </row>
    <row r="18" spans="1:32" x14ac:dyDescent="0.25">
      <c r="A18" t="s">
        <v>9</v>
      </c>
      <c r="B18">
        <v>387</v>
      </c>
      <c r="C18" s="91">
        <v>61137.95</v>
      </c>
      <c r="D18" s="91">
        <v>58081.27</v>
      </c>
      <c r="G18" s="81" t="s">
        <v>8</v>
      </c>
      <c r="H18" s="93">
        <v>74590.350000000006</v>
      </c>
      <c r="I18" s="93">
        <v>52497.64</v>
      </c>
      <c r="J18" s="93">
        <v>50953.27</v>
      </c>
      <c r="K18" s="93">
        <v>22092.710000000006</v>
      </c>
      <c r="L18" s="83">
        <v>0.32494146744006425</v>
      </c>
    </row>
    <row r="19" spans="1:32" x14ac:dyDescent="0.25">
      <c r="A19" t="s">
        <v>14</v>
      </c>
      <c r="B19" s="3">
        <v>1179</v>
      </c>
      <c r="C19" s="91">
        <v>69456.800000000003</v>
      </c>
      <c r="D19" s="91">
        <v>61946.84</v>
      </c>
      <c r="G19" s="81" t="s">
        <v>9</v>
      </c>
      <c r="H19" s="93">
        <v>85613.47</v>
      </c>
      <c r="I19" s="93">
        <v>66630.179999999993</v>
      </c>
      <c r="J19" s="93">
        <v>69068.41</v>
      </c>
      <c r="K19" s="93">
        <v>18983.290000000008</v>
      </c>
      <c r="L19" s="83">
        <v>0.98586389461053747</v>
      </c>
    </row>
    <row r="20" spans="1:32" x14ac:dyDescent="0.25">
      <c r="A20" t="s">
        <v>11</v>
      </c>
      <c r="B20">
        <v>74</v>
      </c>
      <c r="C20" s="91">
        <v>54476.45</v>
      </c>
      <c r="D20" s="91">
        <v>45491.26</v>
      </c>
      <c r="G20" s="81" t="s">
        <v>14</v>
      </c>
      <c r="H20" s="93">
        <v>106816.9</v>
      </c>
      <c r="I20" s="93">
        <v>89898.69</v>
      </c>
      <c r="J20" s="93">
        <v>0</v>
      </c>
      <c r="K20" s="93">
        <v>16918.209999999992</v>
      </c>
      <c r="L20" s="83">
        <v>40.931766921951926</v>
      </c>
    </row>
    <row r="21" spans="1:32" x14ac:dyDescent="0.25">
      <c r="A21" s="77" t="s">
        <v>192</v>
      </c>
      <c r="C21" s="91"/>
      <c r="D21" s="91"/>
      <c r="G21" s="81" t="s">
        <v>11</v>
      </c>
      <c r="H21" s="93">
        <v>81775.23</v>
      </c>
      <c r="I21" s="93">
        <v>58513.89</v>
      </c>
      <c r="J21" s="93">
        <v>85744.52</v>
      </c>
      <c r="K21" s="93">
        <v>23261.339999999997</v>
      </c>
      <c r="L21" s="83">
        <v>-8.0988098177687928E-2</v>
      </c>
    </row>
    <row r="22" spans="1:32" x14ac:dyDescent="0.25">
      <c r="A22" t="s">
        <v>41</v>
      </c>
      <c r="B22">
        <v>14</v>
      </c>
      <c r="C22" s="91">
        <v>32224.74</v>
      </c>
      <c r="D22" s="91">
        <v>33019.199999999997</v>
      </c>
    </row>
    <row r="23" spans="1:32" x14ac:dyDescent="0.25">
      <c r="A23" t="s">
        <v>182</v>
      </c>
      <c r="B23">
        <v>115</v>
      </c>
      <c r="C23" s="91">
        <v>35010.199999999997</v>
      </c>
      <c r="D23" s="91">
        <v>29577.81</v>
      </c>
    </row>
    <row r="24" spans="1:32" x14ac:dyDescent="0.25">
      <c r="A24" t="s">
        <v>7</v>
      </c>
      <c r="B24">
        <v>395</v>
      </c>
      <c r="C24" s="91">
        <v>37795.42</v>
      </c>
      <c r="D24" s="91">
        <v>35246.81</v>
      </c>
    </row>
    <row r="25" spans="1:32" x14ac:dyDescent="0.25">
      <c r="A25" t="s">
        <v>8</v>
      </c>
      <c r="B25">
        <v>192</v>
      </c>
      <c r="C25" s="91">
        <v>46536.67</v>
      </c>
      <c r="D25" s="91">
        <v>44968.33</v>
      </c>
    </row>
    <row r="26" spans="1:32" x14ac:dyDescent="0.25">
      <c r="A26" t="s">
        <v>9</v>
      </c>
      <c r="B26">
        <v>61</v>
      </c>
      <c r="C26" s="91">
        <v>62160.04</v>
      </c>
      <c r="D26" s="91">
        <v>55707.91</v>
      </c>
    </row>
    <row r="27" spans="1:32" x14ac:dyDescent="0.25">
      <c r="A27" t="s">
        <v>14</v>
      </c>
      <c r="B27">
        <v>0</v>
      </c>
      <c r="C27" s="91">
        <v>0</v>
      </c>
      <c r="D27" s="91">
        <v>0</v>
      </c>
    </row>
    <row r="28" spans="1:32" x14ac:dyDescent="0.25">
      <c r="A28" t="s">
        <v>11</v>
      </c>
      <c r="B28" s="18" t="s">
        <v>94</v>
      </c>
      <c r="C28" s="91">
        <v>81950.11</v>
      </c>
      <c r="D28" s="91">
        <v>94468.23</v>
      </c>
    </row>
    <row r="30" spans="1:32" x14ac:dyDescent="0.25">
      <c r="A30" s="77" t="s">
        <v>38</v>
      </c>
    </row>
    <row r="31" spans="1:32" x14ac:dyDescent="0.25">
      <c r="A31" s="79" t="s">
        <v>191</v>
      </c>
      <c r="B31" s="79" t="s">
        <v>13</v>
      </c>
      <c r="C31" s="79" t="s">
        <v>190</v>
      </c>
      <c r="D31" s="79" t="s">
        <v>189</v>
      </c>
    </row>
    <row r="32" spans="1:32" x14ac:dyDescent="0.25">
      <c r="A32" s="77" t="s">
        <v>17</v>
      </c>
    </row>
    <row r="33" spans="1:12" x14ac:dyDescent="0.25">
      <c r="A33" t="s">
        <v>41</v>
      </c>
      <c r="B33">
        <v>951</v>
      </c>
      <c r="C33" s="84">
        <v>47755.78</v>
      </c>
      <c r="D33" s="84">
        <v>41810.67</v>
      </c>
    </row>
    <row r="34" spans="1:12" x14ac:dyDescent="0.25">
      <c r="A34" t="s">
        <v>182</v>
      </c>
      <c r="B34" s="3">
        <v>9386</v>
      </c>
      <c r="C34" s="84">
        <v>47813.98</v>
      </c>
      <c r="D34" s="84">
        <v>45778.879999999997</v>
      </c>
      <c r="G34" s="2"/>
    </row>
    <row r="35" spans="1:12" x14ac:dyDescent="0.25">
      <c r="A35" t="s">
        <v>7</v>
      </c>
      <c r="B35" s="3">
        <v>21410</v>
      </c>
      <c r="C35" s="84">
        <v>49351.47</v>
      </c>
      <c r="D35" s="84">
        <v>45647.839999999997</v>
      </c>
      <c r="G35" s="2"/>
    </row>
    <row r="36" spans="1:12" x14ac:dyDescent="0.25">
      <c r="A36" t="s">
        <v>8</v>
      </c>
      <c r="B36" s="3">
        <v>4308</v>
      </c>
      <c r="C36" s="84">
        <v>74590.350000000006</v>
      </c>
      <c r="D36" s="84">
        <v>66310.14</v>
      </c>
      <c r="H36" s="85"/>
      <c r="I36" s="85"/>
      <c r="J36" s="85"/>
      <c r="K36" s="85"/>
      <c r="L36" s="4"/>
    </row>
    <row r="37" spans="1:12" x14ac:dyDescent="0.25">
      <c r="A37" t="s">
        <v>9</v>
      </c>
      <c r="B37">
        <v>349</v>
      </c>
      <c r="C37" s="84">
        <v>85613.47</v>
      </c>
      <c r="D37" s="84">
        <v>73398.67</v>
      </c>
      <c r="G37" s="15"/>
      <c r="H37" s="85"/>
      <c r="I37" s="85"/>
      <c r="J37" s="85"/>
      <c r="K37" s="85"/>
      <c r="L37" s="4"/>
    </row>
    <row r="38" spans="1:12" x14ac:dyDescent="0.25">
      <c r="A38" t="s">
        <v>14</v>
      </c>
      <c r="B38" s="3">
        <v>1168</v>
      </c>
      <c r="C38" s="84">
        <v>106816.9</v>
      </c>
      <c r="D38" s="84">
        <v>95147.33</v>
      </c>
      <c r="H38" s="85"/>
      <c r="I38" s="85"/>
      <c r="J38" s="85"/>
      <c r="K38" s="85"/>
      <c r="L38" s="4"/>
    </row>
    <row r="39" spans="1:12" x14ac:dyDescent="0.25">
      <c r="A39" t="s">
        <v>11</v>
      </c>
      <c r="B39">
        <v>77</v>
      </c>
      <c r="C39" s="84">
        <v>81775.23</v>
      </c>
      <c r="D39" s="84">
        <v>86602.73</v>
      </c>
      <c r="H39" s="85"/>
      <c r="I39" s="85"/>
      <c r="J39" s="85"/>
      <c r="K39" s="85"/>
      <c r="L39" s="4"/>
    </row>
    <row r="40" spans="1:12" x14ac:dyDescent="0.25">
      <c r="A40" s="77" t="s">
        <v>18</v>
      </c>
      <c r="C40" s="84"/>
      <c r="D40" s="84"/>
      <c r="H40" s="85"/>
      <c r="I40" s="85"/>
      <c r="J40" s="85"/>
      <c r="K40" s="85"/>
      <c r="L40" s="4"/>
    </row>
    <row r="41" spans="1:12" x14ac:dyDescent="0.25">
      <c r="A41" t="s">
        <v>41</v>
      </c>
      <c r="B41" s="3">
        <v>5004</v>
      </c>
      <c r="C41" s="84">
        <v>31794.69</v>
      </c>
      <c r="D41" s="84">
        <v>30867.360000000001</v>
      </c>
      <c r="H41" s="85"/>
      <c r="I41" s="85"/>
      <c r="J41" s="85"/>
      <c r="K41" s="85"/>
      <c r="L41" s="4"/>
    </row>
    <row r="42" spans="1:12" x14ac:dyDescent="0.25">
      <c r="A42" t="s">
        <v>182</v>
      </c>
      <c r="B42" s="3">
        <v>13240</v>
      </c>
      <c r="C42" s="84">
        <v>36915.89</v>
      </c>
      <c r="D42" s="84">
        <v>34799.269999999997</v>
      </c>
      <c r="H42" s="85"/>
      <c r="I42" s="85"/>
      <c r="J42" s="85"/>
      <c r="K42" s="85"/>
      <c r="L42" s="4"/>
    </row>
    <row r="43" spans="1:12" x14ac:dyDescent="0.25">
      <c r="A43" t="s">
        <v>7</v>
      </c>
      <c r="B43" s="3">
        <v>29375</v>
      </c>
      <c r="C43" s="84">
        <v>37910.370000000003</v>
      </c>
      <c r="D43" s="84">
        <v>36888.300000000003</v>
      </c>
      <c r="G43" s="14"/>
    </row>
    <row r="44" spans="1:12" x14ac:dyDescent="0.25">
      <c r="A44" t="s">
        <v>8</v>
      </c>
      <c r="B44" s="3">
        <v>7549</v>
      </c>
      <c r="C44" s="84">
        <v>52497.64</v>
      </c>
      <c r="D44" s="84">
        <v>49449.47</v>
      </c>
    </row>
    <row r="45" spans="1:12" x14ac:dyDescent="0.25">
      <c r="A45" t="s">
        <v>9</v>
      </c>
      <c r="B45">
        <v>387</v>
      </c>
      <c r="C45" s="84">
        <v>66630.179999999993</v>
      </c>
      <c r="D45" s="84">
        <v>62466.13</v>
      </c>
    </row>
    <row r="46" spans="1:12" x14ac:dyDescent="0.25">
      <c r="A46" t="s">
        <v>14</v>
      </c>
      <c r="B46" s="3">
        <v>1179</v>
      </c>
      <c r="C46" s="84">
        <v>89898.69</v>
      </c>
      <c r="D46" s="84">
        <v>81819.11</v>
      </c>
    </row>
    <row r="47" spans="1:12" x14ac:dyDescent="0.25">
      <c r="A47" t="s">
        <v>11</v>
      </c>
      <c r="B47">
        <v>74</v>
      </c>
      <c r="C47" s="84">
        <v>58513.89</v>
      </c>
      <c r="D47" s="84">
        <v>52036.66</v>
      </c>
    </row>
    <row r="48" spans="1:12" x14ac:dyDescent="0.25">
      <c r="A48" s="77" t="s">
        <v>192</v>
      </c>
      <c r="C48" s="84"/>
      <c r="D48" s="84"/>
    </row>
    <row r="49" spans="1:4" x14ac:dyDescent="0.25">
      <c r="A49" t="s">
        <v>41</v>
      </c>
      <c r="B49">
        <v>14</v>
      </c>
      <c r="C49" s="84">
        <v>36542.160000000003</v>
      </c>
      <c r="D49" s="84">
        <v>36243.11</v>
      </c>
    </row>
    <row r="50" spans="1:4" x14ac:dyDescent="0.25">
      <c r="A50" t="s">
        <v>182</v>
      </c>
      <c r="B50">
        <v>115</v>
      </c>
      <c r="C50" s="84">
        <v>35702.28</v>
      </c>
      <c r="D50" s="84">
        <v>31323.46</v>
      </c>
    </row>
    <row r="51" spans="1:4" x14ac:dyDescent="0.25">
      <c r="A51" t="s">
        <v>7</v>
      </c>
      <c r="B51">
        <v>395</v>
      </c>
      <c r="C51" s="84">
        <v>43760.49</v>
      </c>
      <c r="D51" s="84">
        <v>41180</v>
      </c>
    </row>
    <row r="52" spans="1:4" x14ac:dyDescent="0.25">
      <c r="A52" t="s">
        <v>8</v>
      </c>
      <c r="B52">
        <v>192</v>
      </c>
      <c r="C52" s="84">
        <v>50953.27</v>
      </c>
      <c r="D52" s="84">
        <v>48101.64</v>
      </c>
    </row>
    <row r="53" spans="1:4" x14ac:dyDescent="0.25">
      <c r="A53" t="s">
        <v>9</v>
      </c>
      <c r="B53">
        <v>61</v>
      </c>
      <c r="C53" s="84">
        <v>69068.41</v>
      </c>
      <c r="D53" s="84">
        <v>60000</v>
      </c>
    </row>
    <row r="54" spans="1:4" x14ac:dyDescent="0.25">
      <c r="A54" t="s">
        <v>14</v>
      </c>
      <c r="B54">
        <v>0</v>
      </c>
      <c r="C54" s="84">
        <v>0</v>
      </c>
      <c r="D54" s="84">
        <v>0</v>
      </c>
    </row>
    <row r="55" spans="1:4" x14ac:dyDescent="0.25">
      <c r="A55" t="s">
        <v>11</v>
      </c>
      <c r="B55" s="18" t="s">
        <v>94</v>
      </c>
      <c r="C55" s="84">
        <v>85744.52</v>
      </c>
      <c r="D55" s="84">
        <v>94490.97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workbookViewId="0"/>
  </sheetViews>
  <sheetFormatPr defaultRowHeight="15" x14ac:dyDescent="0.25"/>
  <cols>
    <col min="1" max="1" width="19.140625" bestFit="1" customWidth="1"/>
    <col min="2" max="2" width="6.5703125" customWidth="1"/>
    <col min="3" max="3" width="16" bestFit="1" customWidth="1"/>
    <col min="4" max="4" width="15" bestFit="1" customWidth="1"/>
    <col min="7" max="7" width="19.140625" bestFit="1" customWidth="1"/>
    <col min="8" max="8" width="11.140625" bestFit="1" customWidth="1"/>
    <col min="9" max="10" width="10.140625" bestFit="1" customWidth="1"/>
    <col min="11" max="11" width="15.5703125" bestFit="1" customWidth="1"/>
    <col min="12" max="12" width="14.7109375" bestFit="1" customWidth="1"/>
  </cols>
  <sheetData>
    <row r="1" spans="1:32" x14ac:dyDescent="0.25">
      <c r="A1" s="20" t="s">
        <v>198</v>
      </c>
    </row>
    <row r="3" spans="1:32" x14ac:dyDescent="0.25">
      <c r="A3" s="74" t="s">
        <v>37</v>
      </c>
      <c r="G3" s="82" t="s">
        <v>203</v>
      </c>
      <c r="H3" s="82"/>
      <c r="I3" s="82"/>
      <c r="J3" s="82"/>
      <c r="K3" s="82"/>
      <c r="L3" s="81"/>
    </row>
    <row r="4" spans="1:32" x14ac:dyDescent="0.25">
      <c r="A4" s="76" t="s">
        <v>191</v>
      </c>
      <c r="B4" s="76" t="s">
        <v>13</v>
      </c>
      <c r="C4" s="76" t="s">
        <v>190</v>
      </c>
      <c r="D4" s="76" t="s">
        <v>189</v>
      </c>
      <c r="G4" s="80" t="s">
        <v>191</v>
      </c>
      <c r="H4" s="80" t="s">
        <v>44</v>
      </c>
      <c r="I4" s="80" t="s">
        <v>45</v>
      </c>
      <c r="J4" s="80" t="s">
        <v>19</v>
      </c>
      <c r="K4" s="80" t="s">
        <v>84</v>
      </c>
      <c r="L4" s="81"/>
    </row>
    <row r="5" spans="1:32" x14ac:dyDescent="0.25">
      <c r="A5" s="74" t="s">
        <v>17</v>
      </c>
      <c r="G5" s="81" t="s">
        <v>175</v>
      </c>
      <c r="H5" s="92">
        <f>D6</f>
        <v>39660.980000000003</v>
      </c>
      <c r="I5" s="92">
        <f>D14</f>
        <v>29236.7</v>
      </c>
      <c r="J5" s="92">
        <f>D22</f>
        <v>33019.199999999997</v>
      </c>
      <c r="K5" s="93">
        <f>H5-I5</f>
        <v>10424.280000000002</v>
      </c>
      <c r="L5" s="81"/>
    </row>
    <row r="6" spans="1:32" x14ac:dyDescent="0.25">
      <c r="A6" t="s">
        <v>175</v>
      </c>
      <c r="B6">
        <v>951</v>
      </c>
      <c r="C6" s="84">
        <v>44198.43</v>
      </c>
      <c r="D6" s="84">
        <v>39660.980000000003</v>
      </c>
      <c r="G6" s="89" t="s">
        <v>182</v>
      </c>
      <c r="H6" s="92">
        <f t="shared" ref="H6:H11" si="0">D7</f>
        <v>39565.839999999997</v>
      </c>
      <c r="I6" s="92">
        <f t="shared" ref="I6:I11" si="1">D15</f>
        <v>32052.39</v>
      </c>
      <c r="J6" s="92">
        <f t="shared" ref="J6:J11" si="2">D23</f>
        <v>29577.81</v>
      </c>
      <c r="K6" s="93">
        <f t="shared" ref="K6:K11" si="3">H6-I6</f>
        <v>7513.4499999999971</v>
      </c>
      <c r="L6" s="81"/>
    </row>
    <row r="7" spans="1:32" x14ac:dyDescent="0.25">
      <c r="A7" s="15" t="s">
        <v>182</v>
      </c>
      <c r="B7" s="3">
        <v>9386</v>
      </c>
      <c r="C7" s="84">
        <v>42295.92</v>
      </c>
      <c r="D7" s="84">
        <v>39565.839999999997</v>
      </c>
      <c r="G7" s="81" t="s">
        <v>7</v>
      </c>
      <c r="H7" s="92">
        <f t="shared" si="0"/>
        <v>36317.68</v>
      </c>
      <c r="I7" s="92">
        <f t="shared" si="1"/>
        <v>31273.55</v>
      </c>
      <c r="J7" s="92">
        <f t="shared" si="2"/>
        <v>35246.81</v>
      </c>
      <c r="K7" s="93">
        <f t="shared" si="3"/>
        <v>5044.130000000001</v>
      </c>
      <c r="L7" s="81"/>
    </row>
    <row r="8" spans="1:32" x14ac:dyDescent="0.25">
      <c r="A8" t="s">
        <v>7</v>
      </c>
      <c r="B8" s="3">
        <v>21410</v>
      </c>
      <c r="C8" s="84">
        <v>37907.32</v>
      </c>
      <c r="D8" s="84">
        <v>36317.68</v>
      </c>
      <c r="G8" s="81" t="s">
        <v>8</v>
      </c>
      <c r="H8" s="92">
        <f t="shared" si="0"/>
        <v>57798.51</v>
      </c>
      <c r="I8" s="92">
        <f t="shared" si="1"/>
        <v>45213.440000000002</v>
      </c>
      <c r="J8" s="92">
        <f t="shared" si="2"/>
        <v>44968.33</v>
      </c>
      <c r="K8" s="93">
        <f t="shared" si="3"/>
        <v>12585.07</v>
      </c>
      <c r="L8" s="81"/>
      <c r="AD8" s="4"/>
      <c r="AE8" s="4"/>
      <c r="AF8" s="4"/>
    </row>
    <row r="9" spans="1:32" x14ac:dyDescent="0.25">
      <c r="A9" t="s">
        <v>8</v>
      </c>
      <c r="B9" s="3">
        <v>4308</v>
      </c>
      <c r="C9" s="84">
        <v>64011.68</v>
      </c>
      <c r="D9" s="84">
        <v>57798.51</v>
      </c>
      <c r="G9" s="81" t="s">
        <v>9</v>
      </c>
      <c r="H9" s="92">
        <f t="shared" si="0"/>
        <v>66158.02</v>
      </c>
      <c r="I9" s="92">
        <f t="shared" si="1"/>
        <v>58081.27</v>
      </c>
      <c r="J9" s="92">
        <f t="shared" si="2"/>
        <v>55707.91</v>
      </c>
      <c r="K9" s="93">
        <f t="shared" si="3"/>
        <v>8076.7500000000073</v>
      </c>
      <c r="L9" s="81"/>
      <c r="AD9" s="4"/>
      <c r="AE9" s="4"/>
      <c r="AF9" s="4"/>
    </row>
    <row r="10" spans="1:32" x14ac:dyDescent="0.25">
      <c r="A10" t="s">
        <v>9</v>
      </c>
      <c r="B10">
        <v>349</v>
      </c>
      <c r="C10" s="84">
        <v>70697.16</v>
      </c>
      <c r="D10" s="84">
        <v>66158.02</v>
      </c>
      <c r="G10" s="81" t="s">
        <v>14</v>
      </c>
      <c r="H10" s="92">
        <f t="shared" si="0"/>
        <v>62115.3</v>
      </c>
      <c r="I10" s="92">
        <f t="shared" si="1"/>
        <v>61946.84</v>
      </c>
      <c r="J10" s="92">
        <f t="shared" si="2"/>
        <v>0</v>
      </c>
      <c r="K10" s="93">
        <f t="shared" si="3"/>
        <v>168.4600000000064</v>
      </c>
      <c r="L10" s="81"/>
      <c r="AD10" s="4"/>
      <c r="AE10" s="4"/>
      <c r="AF10" s="4"/>
    </row>
    <row r="11" spans="1:32" x14ac:dyDescent="0.25">
      <c r="A11" t="s">
        <v>14</v>
      </c>
      <c r="B11" s="3">
        <v>1168</v>
      </c>
      <c r="C11" s="84">
        <v>69860.27</v>
      </c>
      <c r="D11" s="84">
        <v>62115.3</v>
      </c>
      <c r="G11" s="81" t="s">
        <v>11</v>
      </c>
      <c r="H11" s="92">
        <f t="shared" si="0"/>
        <v>86409.02</v>
      </c>
      <c r="I11" s="92">
        <f t="shared" si="1"/>
        <v>45491.26</v>
      </c>
      <c r="J11" s="92">
        <f t="shared" si="2"/>
        <v>94468.23</v>
      </c>
      <c r="K11" s="93">
        <f t="shared" si="3"/>
        <v>40917.760000000002</v>
      </c>
      <c r="L11" s="81"/>
      <c r="AD11" s="4"/>
      <c r="AE11" s="4"/>
      <c r="AF11" s="4"/>
    </row>
    <row r="12" spans="1:32" x14ac:dyDescent="0.25">
      <c r="A12" t="s">
        <v>11</v>
      </c>
      <c r="B12">
        <v>77</v>
      </c>
      <c r="C12" s="84">
        <v>79787.7</v>
      </c>
      <c r="D12" s="84">
        <v>86409.02</v>
      </c>
      <c r="G12" s="94"/>
      <c r="H12" s="81"/>
      <c r="I12" s="81"/>
      <c r="J12" s="95"/>
      <c r="K12" s="96"/>
      <c r="L12" s="81"/>
      <c r="AD12" s="4"/>
      <c r="AE12" s="4"/>
      <c r="AF12" s="4"/>
    </row>
    <row r="13" spans="1:32" x14ac:dyDescent="0.25">
      <c r="A13" s="74" t="s">
        <v>18</v>
      </c>
      <c r="C13" s="84"/>
      <c r="D13" s="84"/>
      <c r="G13" s="82" t="s">
        <v>204</v>
      </c>
      <c r="H13" s="82"/>
      <c r="I13" s="82"/>
      <c r="J13" s="82"/>
      <c r="K13" s="97"/>
      <c r="L13" s="82"/>
      <c r="AD13" s="4"/>
      <c r="AE13" s="4"/>
      <c r="AF13" s="4"/>
    </row>
    <row r="14" spans="1:32" x14ac:dyDescent="0.25">
      <c r="A14" t="s">
        <v>175</v>
      </c>
      <c r="B14" s="3">
        <v>5004</v>
      </c>
      <c r="C14" s="84">
        <v>30179.59</v>
      </c>
      <c r="D14" s="84">
        <v>29236.7</v>
      </c>
      <c r="G14" s="80" t="s">
        <v>191</v>
      </c>
      <c r="H14" s="80" t="s">
        <v>44</v>
      </c>
      <c r="I14" s="80" t="s">
        <v>45</v>
      </c>
      <c r="J14" s="80" t="s">
        <v>19</v>
      </c>
      <c r="K14" s="98" t="s">
        <v>84</v>
      </c>
      <c r="L14" s="80" t="s">
        <v>85</v>
      </c>
      <c r="AD14" s="4"/>
      <c r="AE14" s="4"/>
      <c r="AF14" s="4"/>
    </row>
    <row r="15" spans="1:32" x14ac:dyDescent="0.25">
      <c r="A15" s="15" t="s">
        <v>182</v>
      </c>
      <c r="B15" s="3">
        <v>13240</v>
      </c>
      <c r="C15" s="84">
        <v>33776.82</v>
      </c>
      <c r="D15" s="84">
        <v>32052.39</v>
      </c>
      <c r="G15" s="81" t="s">
        <v>175</v>
      </c>
      <c r="H15" s="93">
        <f>D33</f>
        <v>41810.67</v>
      </c>
      <c r="I15" s="93">
        <f>D41</f>
        <v>30867.360000000001</v>
      </c>
      <c r="J15" s="93">
        <f>D49</f>
        <v>36243.11</v>
      </c>
      <c r="K15" s="93">
        <f>H15-I15</f>
        <v>10943.309999999998</v>
      </c>
      <c r="L15" s="83">
        <f>(K15-K5)/K5</f>
        <v>4.9790489127306159E-2</v>
      </c>
      <c r="AD15" s="4"/>
      <c r="AE15" s="4"/>
      <c r="AF15" s="4"/>
    </row>
    <row r="16" spans="1:32" x14ac:dyDescent="0.25">
      <c r="A16" t="s">
        <v>7</v>
      </c>
      <c r="B16" s="3">
        <v>29375</v>
      </c>
      <c r="C16" s="84">
        <v>31927.34</v>
      </c>
      <c r="D16" s="84">
        <v>31273.55</v>
      </c>
      <c r="G16" s="81" t="s">
        <v>182</v>
      </c>
      <c r="H16" s="93">
        <f t="shared" ref="H16:H21" si="4">D34</f>
        <v>45778.879999999997</v>
      </c>
      <c r="I16" s="93">
        <f t="shared" ref="I16:I21" si="5">D42</f>
        <v>34799.269999999997</v>
      </c>
      <c r="J16" s="93">
        <f t="shared" ref="J16:J21" si="6">D50</f>
        <v>31323.46</v>
      </c>
      <c r="K16" s="93">
        <f t="shared" ref="K16:K21" si="7">H16-I16</f>
        <v>10979.61</v>
      </c>
      <c r="L16" s="83">
        <f t="shared" ref="L16:L21" si="8">(K16-K6)/K6</f>
        <v>0.46132735294704896</v>
      </c>
      <c r="AD16" s="4"/>
      <c r="AE16" s="4"/>
      <c r="AF16" s="4"/>
    </row>
    <row r="17" spans="1:32" x14ac:dyDescent="0.25">
      <c r="A17" t="s">
        <v>8</v>
      </c>
      <c r="B17" s="3">
        <v>7549</v>
      </c>
      <c r="C17" s="84">
        <v>47337.2</v>
      </c>
      <c r="D17" s="84">
        <v>45213.440000000002</v>
      </c>
      <c r="G17" s="81" t="s">
        <v>7</v>
      </c>
      <c r="H17" s="93">
        <f t="shared" si="4"/>
        <v>45647.839999999997</v>
      </c>
      <c r="I17" s="93">
        <f t="shared" si="5"/>
        <v>36888.300000000003</v>
      </c>
      <c r="J17" s="93">
        <f t="shared" si="6"/>
        <v>41180</v>
      </c>
      <c r="K17" s="93">
        <f t="shared" si="7"/>
        <v>8759.5399999999936</v>
      </c>
      <c r="L17" s="83">
        <f t="shared" si="8"/>
        <v>0.7365809366530981</v>
      </c>
      <c r="AF17" s="8"/>
    </row>
    <row r="18" spans="1:32" x14ac:dyDescent="0.25">
      <c r="A18" t="s">
        <v>9</v>
      </c>
      <c r="B18">
        <v>387</v>
      </c>
      <c r="C18" s="84">
        <v>61137.95</v>
      </c>
      <c r="D18" s="84">
        <v>58081.27</v>
      </c>
      <c r="G18" s="81" t="s">
        <v>8</v>
      </c>
      <c r="H18" s="93">
        <f t="shared" si="4"/>
        <v>66310.14</v>
      </c>
      <c r="I18" s="93">
        <f t="shared" si="5"/>
        <v>49449.47</v>
      </c>
      <c r="J18" s="93">
        <f t="shared" si="6"/>
        <v>48101.64</v>
      </c>
      <c r="K18" s="93">
        <f t="shared" si="7"/>
        <v>16860.669999999998</v>
      </c>
      <c r="L18" s="83">
        <f t="shared" si="8"/>
        <v>0.33973589340385063</v>
      </c>
    </row>
    <row r="19" spans="1:32" x14ac:dyDescent="0.25">
      <c r="A19" t="s">
        <v>14</v>
      </c>
      <c r="B19" s="3">
        <v>1179</v>
      </c>
      <c r="C19" s="84">
        <v>69456.800000000003</v>
      </c>
      <c r="D19" s="84">
        <v>61946.84</v>
      </c>
      <c r="G19" s="81" t="s">
        <v>9</v>
      </c>
      <c r="H19" s="93">
        <f t="shared" si="4"/>
        <v>73398.67</v>
      </c>
      <c r="I19" s="93">
        <f t="shared" si="5"/>
        <v>62466.13</v>
      </c>
      <c r="J19" s="93">
        <f t="shared" si="6"/>
        <v>60000</v>
      </c>
      <c r="K19" s="93">
        <f t="shared" si="7"/>
        <v>10932.54</v>
      </c>
      <c r="L19" s="83">
        <f t="shared" si="8"/>
        <v>0.35358157674807206</v>
      </c>
    </row>
    <row r="20" spans="1:32" x14ac:dyDescent="0.25">
      <c r="A20" t="s">
        <v>11</v>
      </c>
      <c r="B20">
        <v>74</v>
      </c>
      <c r="C20" s="84">
        <v>54476.45</v>
      </c>
      <c r="D20" s="84">
        <v>45491.26</v>
      </c>
      <c r="G20" s="81" t="s">
        <v>14</v>
      </c>
      <c r="H20" s="93">
        <f t="shared" si="4"/>
        <v>95147.33</v>
      </c>
      <c r="I20" s="93">
        <f t="shared" si="5"/>
        <v>81819.11</v>
      </c>
      <c r="J20" s="93">
        <f t="shared" si="6"/>
        <v>0</v>
      </c>
      <c r="K20" s="93">
        <f t="shared" si="7"/>
        <v>13328.220000000001</v>
      </c>
      <c r="L20" s="83">
        <f t="shared" si="8"/>
        <v>78.118010210135907</v>
      </c>
    </row>
    <row r="21" spans="1:32" x14ac:dyDescent="0.25">
      <c r="A21" s="74" t="s">
        <v>192</v>
      </c>
      <c r="C21" s="84"/>
      <c r="D21" s="84"/>
      <c r="G21" s="81" t="s">
        <v>11</v>
      </c>
      <c r="H21" s="93">
        <f t="shared" si="4"/>
        <v>86602.73</v>
      </c>
      <c r="I21" s="93">
        <f t="shared" si="5"/>
        <v>52036.66</v>
      </c>
      <c r="J21" s="93">
        <f t="shared" si="6"/>
        <v>94490.97</v>
      </c>
      <c r="K21" s="93">
        <f t="shared" si="7"/>
        <v>34566.069999999992</v>
      </c>
      <c r="L21" s="83">
        <f t="shared" si="8"/>
        <v>-0.15523063823630642</v>
      </c>
    </row>
    <row r="22" spans="1:32" x14ac:dyDescent="0.25">
      <c r="A22" t="s">
        <v>175</v>
      </c>
      <c r="B22">
        <v>14</v>
      </c>
      <c r="C22" s="84">
        <v>32224.74</v>
      </c>
      <c r="D22" s="84">
        <v>33019.199999999997</v>
      </c>
    </row>
    <row r="23" spans="1:32" x14ac:dyDescent="0.25">
      <c r="A23" s="15" t="s">
        <v>182</v>
      </c>
      <c r="B23">
        <v>115</v>
      </c>
      <c r="C23" s="84">
        <v>35010.199999999997</v>
      </c>
      <c r="D23" s="84">
        <v>29577.81</v>
      </c>
    </row>
    <row r="24" spans="1:32" x14ac:dyDescent="0.25">
      <c r="A24" t="s">
        <v>7</v>
      </c>
      <c r="B24">
        <v>395</v>
      </c>
      <c r="C24" s="84">
        <v>37795.42</v>
      </c>
      <c r="D24" s="84">
        <v>35246.81</v>
      </c>
    </row>
    <row r="25" spans="1:32" x14ac:dyDescent="0.25">
      <c r="A25" t="s">
        <v>8</v>
      </c>
      <c r="B25">
        <v>192</v>
      </c>
      <c r="C25" s="84">
        <v>46536.67</v>
      </c>
      <c r="D25" s="84">
        <v>44968.33</v>
      </c>
    </row>
    <row r="26" spans="1:32" x14ac:dyDescent="0.25">
      <c r="A26" t="s">
        <v>9</v>
      </c>
      <c r="B26">
        <v>61</v>
      </c>
      <c r="C26" s="84">
        <v>62160.04</v>
      </c>
      <c r="D26" s="84">
        <v>55707.91</v>
      </c>
    </row>
    <row r="27" spans="1:32" x14ac:dyDescent="0.25">
      <c r="A27" t="s">
        <v>14</v>
      </c>
      <c r="B27">
        <v>0</v>
      </c>
      <c r="C27" s="84">
        <v>0</v>
      </c>
      <c r="D27" s="84">
        <v>0</v>
      </c>
    </row>
    <row r="28" spans="1:32" x14ac:dyDescent="0.25">
      <c r="A28" t="s">
        <v>11</v>
      </c>
      <c r="B28" s="18" t="s">
        <v>94</v>
      </c>
      <c r="C28" s="84">
        <v>81950.11</v>
      </c>
      <c r="D28" s="84">
        <v>94468.23</v>
      </c>
    </row>
    <row r="30" spans="1:32" x14ac:dyDescent="0.25">
      <c r="A30" s="74" t="s">
        <v>38</v>
      </c>
    </row>
    <row r="31" spans="1:32" x14ac:dyDescent="0.25">
      <c r="A31" s="76" t="s">
        <v>191</v>
      </c>
      <c r="B31" s="76" t="s">
        <v>13</v>
      </c>
      <c r="C31" s="76" t="s">
        <v>190</v>
      </c>
      <c r="D31" s="76" t="s">
        <v>189</v>
      </c>
    </row>
    <row r="32" spans="1:32" x14ac:dyDescent="0.25">
      <c r="A32" s="74" t="s">
        <v>17</v>
      </c>
    </row>
    <row r="33" spans="1:10" x14ac:dyDescent="0.25">
      <c r="A33" t="s">
        <v>175</v>
      </c>
      <c r="B33">
        <v>951</v>
      </c>
      <c r="C33" s="84">
        <v>47755.78</v>
      </c>
      <c r="D33" s="84">
        <v>41810.67</v>
      </c>
    </row>
    <row r="34" spans="1:10" x14ac:dyDescent="0.25">
      <c r="A34" s="15" t="s">
        <v>182</v>
      </c>
      <c r="B34" s="3">
        <v>9386</v>
      </c>
      <c r="C34" s="84">
        <v>47813.98</v>
      </c>
      <c r="D34" s="84">
        <v>45778.879999999997</v>
      </c>
    </row>
    <row r="35" spans="1:10" x14ac:dyDescent="0.25">
      <c r="A35" t="s">
        <v>7</v>
      </c>
      <c r="B35" s="3">
        <v>21410</v>
      </c>
      <c r="C35" s="84">
        <v>49351.47</v>
      </c>
      <c r="D35" s="84">
        <v>45647.839999999997</v>
      </c>
    </row>
    <row r="36" spans="1:10" x14ac:dyDescent="0.25">
      <c r="A36" t="s">
        <v>8</v>
      </c>
      <c r="B36" s="3">
        <v>4308</v>
      </c>
      <c r="C36" s="84">
        <v>74590.350000000006</v>
      </c>
      <c r="D36" s="84">
        <v>66310.14</v>
      </c>
      <c r="H36" s="84"/>
      <c r="I36" s="84"/>
      <c r="J36" s="84"/>
    </row>
    <row r="37" spans="1:10" x14ac:dyDescent="0.25">
      <c r="A37" t="s">
        <v>9</v>
      </c>
      <c r="B37">
        <v>349</v>
      </c>
      <c r="C37" s="84">
        <v>85613.47</v>
      </c>
      <c r="D37" s="84">
        <v>73398.67</v>
      </c>
      <c r="H37" s="84"/>
      <c r="I37" s="84"/>
      <c r="J37" s="84"/>
    </row>
    <row r="38" spans="1:10" x14ac:dyDescent="0.25">
      <c r="A38" t="s">
        <v>14</v>
      </c>
      <c r="B38" s="3">
        <v>1168</v>
      </c>
      <c r="C38" s="84">
        <v>106816.9</v>
      </c>
      <c r="D38" s="84">
        <v>95147.33</v>
      </c>
      <c r="H38" s="84"/>
      <c r="I38" s="84"/>
      <c r="J38" s="84"/>
    </row>
    <row r="39" spans="1:10" x14ac:dyDescent="0.25">
      <c r="A39" t="s">
        <v>11</v>
      </c>
      <c r="B39">
        <v>77</v>
      </c>
      <c r="C39" s="84">
        <v>81775.23</v>
      </c>
      <c r="D39" s="84">
        <v>86602.73</v>
      </c>
      <c r="H39" s="84"/>
      <c r="I39" s="84"/>
      <c r="J39" s="84"/>
    </row>
    <row r="40" spans="1:10" x14ac:dyDescent="0.25">
      <c r="A40" s="74" t="s">
        <v>18</v>
      </c>
      <c r="C40" s="84"/>
      <c r="D40" s="84"/>
      <c r="H40" s="84"/>
      <c r="I40" s="84"/>
      <c r="J40" s="84"/>
    </row>
    <row r="41" spans="1:10" x14ac:dyDescent="0.25">
      <c r="A41" t="s">
        <v>175</v>
      </c>
      <c r="B41" s="3">
        <v>5004</v>
      </c>
      <c r="C41" s="84">
        <v>31794.69</v>
      </c>
      <c r="D41" s="84">
        <v>30867.360000000001</v>
      </c>
      <c r="H41" s="84"/>
      <c r="I41" s="84"/>
      <c r="J41" s="84"/>
    </row>
    <row r="42" spans="1:10" x14ac:dyDescent="0.25">
      <c r="A42" s="15" t="s">
        <v>182</v>
      </c>
      <c r="B42" s="3">
        <v>13240</v>
      </c>
      <c r="C42" s="84">
        <v>36915.89</v>
      </c>
      <c r="D42" s="84">
        <v>34799.269999999997</v>
      </c>
      <c r="H42" s="84"/>
      <c r="I42" s="84"/>
      <c r="J42" s="84"/>
    </row>
    <row r="43" spans="1:10" x14ac:dyDescent="0.25">
      <c r="A43" t="s">
        <v>7</v>
      </c>
      <c r="B43" s="3">
        <v>29375</v>
      </c>
      <c r="C43" s="84">
        <v>37910.370000000003</v>
      </c>
      <c r="D43" s="84">
        <v>36888.300000000003</v>
      </c>
      <c r="G43" s="14"/>
    </row>
    <row r="44" spans="1:10" x14ac:dyDescent="0.25">
      <c r="A44" t="s">
        <v>8</v>
      </c>
      <c r="B44" s="3">
        <v>7549</v>
      </c>
      <c r="C44" s="84">
        <v>52497.64</v>
      </c>
      <c r="D44" s="84">
        <v>49449.47</v>
      </c>
    </row>
    <row r="45" spans="1:10" x14ac:dyDescent="0.25">
      <c r="A45" t="s">
        <v>9</v>
      </c>
      <c r="B45">
        <v>387</v>
      </c>
      <c r="C45" s="84">
        <v>66630.179999999993</v>
      </c>
      <c r="D45" s="84">
        <v>62466.13</v>
      </c>
    </row>
    <row r="46" spans="1:10" x14ac:dyDescent="0.25">
      <c r="A46" t="s">
        <v>14</v>
      </c>
      <c r="B46" s="3">
        <v>1179</v>
      </c>
      <c r="C46" s="84">
        <v>89898.69</v>
      </c>
      <c r="D46" s="84">
        <v>81819.11</v>
      </c>
    </row>
    <row r="47" spans="1:10" x14ac:dyDescent="0.25">
      <c r="A47" t="s">
        <v>11</v>
      </c>
      <c r="B47">
        <v>74</v>
      </c>
      <c r="C47" s="84">
        <v>58513.89</v>
      </c>
      <c r="D47" s="84">
        <v>52036.66</v>
      </c>
    </row>
    <row r="48" spans="1:10" x14ac:dyDescent="0.25">
      <c r="A48" s="77" t="s">
        <v>192</v>
      </c>
      <c r="C48" s="84"/>
      <c r="D48" s="84"/>
    </row>
    <row r="49" spans="1:4" x14ac:dyDescent="0.25">
      <c r="A49" t="s">
        <v>175</v>
      </c>
      <c r="B49">
        <v>14</v>
      </c>
      <c r="C49" s="84">
        <v>36542.160000000003</v>
      </c>
      <c r="D49" s="84">
        <v>36243.11</v>
      </c>
    </row>
    <row r="50" spans="1:4" x14ac:dyDescent="0.25">
      <c r="A50" s="15" t="s">
        <v>182</v>
      </c>
      <c r="B50">
        <v>115</v>
      </c>
      <c r="C50" s="84">
        <v>35702.28</v>
      </c>
      <c r="D50" s="84">
        <v>31323.46</v>
      </c>
    </row>
    <row r="51" spans="1:4" x14ac:dyDescent="0.25">
      <c r="A51" t="s">
        <v>7</v>
      </c>
      <c r="B51">
        <v>395</v>
      </c>
      <c r="C51" s="84">
        <v>43760.49</v>
      </c>
      <c r="D51" s="84">
        <v>41180</v>
      </c>
    </row>
    <row r="52" spans="1:4" x14ac:dyDescent="0.25">
      <c r="A52" t="s">
        <v>8</v>
      </c>
      <c r="B52">
        <v>192</v>
      </c>
      <c r="C52" s="84">
        <v>50953.27</v>
      </c>
      <c r="D52" s="84">
        <v>48101.64</v>
      </c>
    </row>
    <row r="53" spans="1:4" x14ac:dyDescent="0.25">
      <c r="A53" t="s">
        <v>9</v>
      </c>
      <c r="B53">
        <v>61</v>
      </c>
      <c r="C53" s="84">
        <v>69068.41</v>
      </c>
      <c r="D53" s="84">
        <v>60000</v>
      </c>
    </row>
    <row r="54" spans="1:4" x14ac:dyDescent="0.25">
      <c r="A54" t="s">
        <v>14</v>
      </c>
      <c r="B54">
        <v>0</v>
      </c>
      <c r="C54" s="84">
        <v>0</v>
      </c>
      <c r="D54" s="84">
        <v>0</v>
      </c>
    </row>
    <row r="55" spans="1:4" x14ac:dyDescent="0.25">
      <c r="A55" t="s">
        <v>11</v>
      </c>
      <c r="B55" s="18" t="s">
        <v>94</v>
      </c>
      <c r="C55" s="84">
        <v>85744.52</v>
      </c>
      <c r="D55" s="84">
        <v>94490.97</v>
      </c>
    </row>
    <row r="57" spans="1:4" x14ac:dyDescent="0.25">
      <c r="A57" t="s">
        <v>193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opLeftCell="A2" workbookViewId="0">
      <selection activeCell="A2" sqref="A2"/>
    </sheetView>
  </sheetViews>
  <sheetFormatPr defaultRowHeight="15" x14ac:dyDescent="0.25"/>
  <cols>
    <col min="1" max="1" width="3" customWidth="1"/>
    <col min="2" max="2" width="30.7109375" bestFit="1" customWidth="1"/>
    <col min="3" max="3" width="5.42578125" customWidth="1"/>
    <col min="4" max="4" width="7" customWidth="1"/>
    <col min="5" max="6" width="8" customWidth="1"/>
    <col min="7" max="8" width="7" customWidth="1"/>
    <col min="9" max="11" width="8" customWidth="1"/>
    <col min="12" max="14" width="7" customWidth="1"/>
    <col min="15" max="15" width="8" hidden="1" customWidth="1"/>
    <col min="16" max="16" width="8" customWidth="1"/>
    <col min="17" max="17" width="8" hidden="1" customWidth="1"/>
    <col min="18" max="18" width="16.42578125" customWidth="1"/>
    <col min="19" max="19" width="14.85546875" customWidth="1"/>
    <col min="20" max="20" width="8" customWidth="1"/>
    <col min="21" max="21" width="3" customWidth="1"/>
    <col min="22" max="22" width="32.140625" customWidth="1"/>
    <col min="23" max="23" width="8" customWidth="1"/>
    <col min="24" max="24" width="12.42578125" customWidth="1"/>
    <col min="25" max="25" width="7" customWidth="1"/>
    <col min="26" max="26" width="12.42578125" customWidth="1"/>
    <col min="27" max="27" width="5.42578125" customWidth="1"/>
    <col min="28" max="28" width="12.42578125" customWidth="1"/>
    <col min="29" max="29" width="5.42578125" customWidth="1"/>
    <col min="30" max="30" width="12.42578125" customWidth="1"/>
    <col min="31" max="31" width="8.42578125" customWidth="1"/>
  </cols>
  <sheetData>
    <row r="1" spans="1:31" hidden="1" x14ac:dyDescent="0.25">
      <c r="V1">
        <v>1</v>
      </c>
      <c r="W1">
        <f>V1</f>
        <v>1</v>
      </c>
      <c r="X1">
        <v>2</v>
      </c>
      <c r="Y1">
        <f>X1</f>
        <v>2</v>
      </c>
      <c r="Z1">
        <v>3</v>
      </c>
      <c r="AA1">
        <f>Z1</f>
        <v>3</v>
      </c>
      <c r="AB1">
        <v>4</v>
      </c>
      <c r="AC1">
        <f>AB1</f>
        <v>4</v>
      </c>
      <c r="AD1">
        <v>5</v>
      </c>
      <c r="AE1">
        <f>AD1</f>
        <v>5</v>
      </c>
    </row>
    <row r="2" spans="1:31" x14ac:dyDescent="0.25">
      <c r="A2" s="20" t="s">
        <v>198</v>
      </c>
      <c r="Q2" s="22"/>
      <c r="R2" s="22"/>
      <c r="S2" s="22"/>
      <c r="T2" s="22"/>
      <c r="U2" s="120" t="s">
        <v>76</v>
      </c>
      <c r="V2" s="118"/>
      <c r="W2" s="118"/>
      <c r="X2" s="118"/>
      <c r="Y2" s="118"/>
      <c r="Z2" s="118"/>
      <c r="AA2" s="118"/>
      <c r="AB2" s="118"/>
      <c r="AC2" s="118"/>
      <c r="AD2" s="118"/>
      <c r="AE2" s="118"/>
    </row>
    <row r="3" spans="1:31" x14ac:dyDescent="0.25">
      <c r="C3" s="118" t="s">
        <v>56</v>
      </c>
      <c r="D3" s="118"/>
      <c r="E3" s="118"/>
      <c r="F3" s="118"/>
      <c r="G3" s="118"/>
      <c r="H3" s="118"/>
      <c r="I3" s="118"/>
      <c r="J3" s="118"/>
      <c r="K3" s="118"/>
      <c r="L3" s="118"/>
      <c r="M3" s="118"/>
      <c r="N3" s="118"/>
      <c r="O3" s="118"/>
      <c r="P3" s="118"/>
      <c r="Q3" s="22"/>
      <c r="R3" s="22"/>
      <c r="S3" s="22"/>
      <c r="T3" s="22"/>
      <c r="U3" s="118" t="s">
        <v>70</v>
      </c>
      <c r="V3" s="118"/>
      <c r="W3" s="118"/>
      <c r="X3" s="118" t="s">
        <v>71</v>
      </c>
      <c r="Y3" s="118"/>
      <c r="Z3" s="118" t="s">
        <v>72</v>
      </c>
      <c r="AA3" s="118"/>
      <c r="AB3" s="118" t="s">
        <v>73</v>
      </c>
      <c r="AC3" s="118"/>
      <c r="AD3" s="118" t="s">
        <v>74</v>
      </c>
      <c r="AE3" s="118"/>
    </row>
    <row r="4" spans="1:31" x14ac:dyDescent="0.25">
      <c r="B4" s="2" t="s">
        <v>57</v>
      </c>
      <c r="C4" s="25">
        <v>1</v>
      </c>
      <c r="D4" s="25">
        <f>C4+1</f>
        <v>2</v>
      </c>
      <c r="E4" s="25">
        <f t="shared" ref="E4:N4" si="0">D4+1</f>
        <v>3</v>
      </c>
      <c r="F4" s="25">
        <f t="shared" si="0"/>
        <v>4</v>
      </c>
      <c r="G4" s="25">
        <f t="shared" si="0"/>
        <v>5</v>
      </c>
      <c r="H4" s="25">
        <f t="shared" si="0"/>
        <v>6</v>
      </c>
      <c r="I4" s="25">
        <f t="shared" si="0"/>
        <v>7</v>
      </c>
      <c r="J4" s="25">
        <f t="shared" si="0"/>
        <v>8</v>
      </c>
      <c r="K4" s="25">
        <f t="shared" si="0"/>
        <v>9</v>
      </c>
      <c r="L4" s="25">
        <f t="shared" si="0"/>
        <v>10</v>
      </c>
      <c r="M4" s="25">
        <f t="shared" si="0"/>
        <v>11</v>
      </c>
      <c r="N4" s="25">
        <f t="shared" si="0"/>
        <v>12</v>
      </c>
      <c r="O4" s="25"/>
      <c r="P4" s="25" t="s">
        <v>12</v>
      </c>
      <c r="Q4" s="25"/>
      <c r="R4" s="25" t="s">
        <v>77</v>
      </c>
      <c r="S4" s="25" t="s">
        <v>78</v>
      </c>
      <c r="T4" s="25"/>
      <c r="U4" s="109" t="s">
        <v>75</v>
      </c>
      <c r="V4" s="109"/>
      <c r="W4" s="21" t="s">
        <v>13</v>
      </c>
      <c r="X4" s="21" t="s">
        <v>75</v>
      </c>
      <c r="Y4" s="21" t="s">
        <v>13</v>
      </c>
      <c r="Z4" s="21" t="s">
        <v>75</v>
      </c>
      <c r="AA4" s="21" t="s">
        <v>13</v>
      </c>
      <c r="AB4" s="21" t="s">
        <v>75</v>
      </c>
      <c r="AC4" s="21" t="s">
        <v>13</v>
      </c>
      <c r="AD4" s="21" t="s">
        <v>75</v>
      </c>
      <c r="AE4" s="21" t="s">
        <v>13</v>
      </c>
    </row>
    <row r="5" spans="1:31" x14ac:dyDescent="0.25">
      <c r="A5" s="2">
        <v>1</v>
      </c>
      <c r="B5" s="2" t="s">
        <v>58</v>
      </c>
      <c r="C5" s="26">
        <v>148</v>
      </c>
      <c r="D5" s="24">
        <v>10</v>
      </c>
      <c r="E5" s="24">
        <v>21</v>
      </c>
      <c r="F5" s="24">
        <v>29</v>
      </c>
      <c r="G5" s="87" t="s">
        <v>94</v>
      </c>
      <c r="H5" s="87" t="s">
        <v>94</v>
      </c>
      <c r="I5" s="24">
        <v>13</v>
      </c>
      <c r="J5" s="87" t="s">
        <v>94</v>
      </c>
      <c r="K5" s="87" t="s">
        <v>94</v>
      </c>
      <c r="L5" s="87" t="s">
        <v>94</v>
      </c>
      <c r="M5" s="87" t="s">
        <v>94</v>
      </c>
      <c r="N5" s="87" t="s">
        <v>94</v>
      </c>
      <c r="O5" s="24">
        <f t="array" ref="O5:O16">TRANSPOSE(C17:N17)</f>
        <v>279</v>
      </c>
      <c r="P5" s="24">
        <v>255</v>
      </c>
      <c r="Q5" s="28">
        <v>14</v>
      </c>
      <c r="R5" s="32">
        <v>24</v>
      </c>
      <c r="S5" s="4">
        <v>0.58039215686274515</v>
      </c>
      <c r="T5" s="28"/>
      <c r="U5" s="29">
        <v>1</v>
      </c>
      <c r="V5" s="31" t="s">
        <v>58</v>
      </c>
      <c r="W5" s="26">
        <f>LARGE($C5:$N5,W$1)</f>
        <v>148</v>
      </c>
      <c r="X5" s="30">
        <f>HLOOKUP(LARGE($C5:$N5,X$1),$C5:$N$18,$Q5,FALSE)</f>
        <v>4</v>
      </c>
      <c r="Y5" s="24">
        <f>LARGE($C5:$N5,Y$1)</f>
        <v>29</v>
      </c>
      <c r="Z5" s="30">
        <f>HLOOKUP(LARGE($C5:$N5,Z$1),$C5:$N$18,$Q5,FALSE)</f>
        <v>3</v>
      </c>
      <c r="AA5" s="24">
        <f>LARGE($C5:$N5,AA$1)</f>
        <v>21</v>
      </c>
      <c r="AB5" s="30">
        <f>HLOOKUP(LARGE($C5:$N5,AB$1),$C5:$N$18,$Q5,FALSE)</f>
        <v>7</v>
      </c>
      <c r="AC5" s="24">
        <f>LARGE($C5:$N5,AC$1)</f>
        <v>13</v>
      </c>
      <c r="AD5" s="30">
        <f>HLOOKUP(LARGE($C5:$N5,AD$1),$C5:$N$18,$Q5,FALSE)</f>
        <v>2</v>
      </c>
      <c r="AE5" s="24">
        <f>LARGE($C5:$N5,AE$1)</f>
        <v>10</v>
      </c>
    </row>
    <row r="6" spans="1:31" x14ac:dyDescent="0.25">
      <c r="A6" s="2">
        <f>A5+1</f>
        <v>2</v>
      </c>
      <c r="B6" s="2" t="s">
        <v>59</v>
      </c>
      <c r="C6" s="24">
        <v>13</v>
      </c>
      <c r="D6" s="26">
        <v>2947</v>
      </c>
      <c r="E6" s="24">
        <v>206</v>
      </c>
      <c r="F6" s="24">
        <v>185</v>
      </c>
      <c r="G6" s="24">
        <v>15</v>
      </c>
      <c r="H6" s="24">
        <v>79</v>
      </c>
      <c r="I6" s="24">
        <v>198</v>
      </c>
      <c r="J6" s="24">
        <v>97</v>
      </c>
      <c r="K6" s="24">
        <v>63</v>
      </c>
      <c r="L6" s="24">
        <v>43</v>
      </c>
      <c r="M6" s="24">
        <v>31</v>
      </c>
      <c r="N6" s="24">
        <v>55</v>
      </c>
      <c r="O6" s="24">
        <v>3775</v>
      </c>
      <c r="P6" s="24">
        <v>3932</v>
      </c>
      <c r="Q6" s="28">
        <f>Q5-1</f>
        <v>13</v>
      </c>
      <c r="R6" s="32">
        <v>-157</v>
      </c>
      <c r="S6" s="4">
        <v>0.74949135300101732</v>
      </c>
      <c r="T6" s="28"/>
      <c r="U6" s="29">
        <f>U5+1</f>
        <v>2</v>
      </c>
      <c r="V6" s="31" t="s">
        <v>59</v>
      </c>
      <c r="W6" s="26">
        <f t="shared" ref="W6:W16" si="1">LARGE($C6:$N6,W$1)</f>
        <v>2947</v>
      </c>
      <c r="X6" s="30">
        <f>HLOOKUP(LARGE($C6:$N6,X$1),$C6:$N$18,$Q6,FALSE)</f>
        <v>3</v>
      </c>
      <c r="Y6" s="24">
        <f t="shared" ref="Y6:Y16" si="2">LARGE($C6:$N6,Y$1)</f>
        <v>206</v>
      </c>
      <c r="Z6" s="30">
        <f>HLOOKUP(LARGE($C6:$N6,Z$1),$C6:$N$18,$Q6,FALSE)</f>
        <v>7</v>
      </c>
      <c r="AA6" s="24">
        <f t="shared" ref="AA6:AA16" si="3">LARGE($C6:$N6,AA$1)</f>
        <v>198</v>
      </c>
      <c r="AB6" s="30">
        <f>HLOOKUP(LARGE($C6:$N6,AB$1),$C6:$N$18,$Q6,FALSE)</f>
        <v>4</v>
      </c>
      <c r="AC6" s="24">
        <f t="shared" ref="AC6:AC16" si="4">LARGE($C6:$N6,AC$1)</f>
        <v>185</v>
      </c>
      <c r="AD6" s="30">
        <f>HLOOKUP(LARGE($C6:$N6,AD$1),$C6:$N$18,$Q6,FALSE)</f>
        <v>8</v>
      </c>
      <c r="AE6" s="24">
        <f t="shared" ref="AE6:AE16" si="5">LARGE($C6:$N6,AE$1)</f>
        <v>97</v>
      </c>
    </row>
    <row r="7" spans="1:31" x14ac:dyDescent="0.25">
      <c r="A7" s="2">
        <f t="shared" ref="A7:A16" si="6">A6+1</f>
        <v>3</v>
      </c>
      <c r="B7" s="2" t="s">
        <v>60</v>
      </c>
      <c r="C7" s="24">
        <v>19</v>
      </c>
      <c r="D7" s="24">
        <v>118</v>
      </c>
      <c r="E7" s="26">
        <v>7669</v>
      </c>
      <c r="F7" s="24">
        <v>648</v>
      </c>
      <c r="G7" s="24">
        <v>67</v>
      </c>
      <c r="H7" s="24">
        <v>134</v>
      </c>
      <c r="I7" s="24">
        <v>636</v>
      </c>
      <c r="J7" s="24">
        <v>231</v>
      </c>
      <c r="K7" s="24">
        <v>206</v>
      </c>
      <c r="L7" s="24">
        <v>96</v>
      </c>
      <c r="M7" s="24">
        <v>60</v>
      </c>
      <c r="N7" s="24">
        <v>119</v>
      </c>
      <c r="O7" s="24">
        <v>10634</v>
      </c>
      <c r="P7" s="24">
        <v>10003</v>
      </c>
      <c r="Q7" s="28">
        <f t="shared" ref="Q7:Q16" si="7">Q6-1</f>
        <v>12</v>
      </c>
      <c r="R7" s="32">
        <v>631</v>
      </c>
      <c r="S7" s="4">
        <v>0.76666999900029986</v>
      </c>
      <c r="T7" s="28"/>
      <c r="U7" s="29">
        <f t="shared" ref="U7:U16" si="8">U6+1</f>
        <v>3</v>
      </c>
      <c r="V7" s="31" t="s">
        <v>60</v>
      </c>
      <c r="W7" s="26">
        <f t="shared" si="1"/>
        <v>7669</v>
      </c>
      <c r="X7" s="30">
        <f>HLOOKUP(LARGE($C7:$N7,X$1),$C7:$N$18,$Q7,FALSE)</f>
        <v>4</v>
      </c>
      <c r="Y7" s="24">
        <f t="shared" si="2"/>
        <v>648</v>
      </c>
      <c r="Z7" s="30">
        <f>HLOOKUP(LARGE($C7:$N7,Z$1),$C7:$N$18,$Q7,FALSE)</f>
        <v>7</v>
      </c>
      <c r="AA7" s="24">
        <f t="shared" si="3"/>
        <v>636</v>
      </c>
      <c r="AB7" s="30">
        <f>HLOOKUP(LARGE($C7:$N7,AB$1),$C7:$N$18,$Q7,FALSE)</f>
        <v>8</v>
      </c>
      <c r="AC7" s="24">
        <f t="shared" si="4"/>
        <v>231</v>
      </c>
      <c r="AD7" s="30">
        <f>HLOOKUP(LARGE($C7:$N7,AD$1),$C7:$N$18,$Q7,FALSE)</f>
        <v>9</v>
      </c>
      <c r="AE7" s="24">
        <f t="shared" si="5"/>
        <v>206</v>
      </c>
    </row>
    <row r="8" spans="1:31" x14ac:dyDescent="0.25">
      <c r="A8" s="2">
        <f t="shared" si="6"/>
        <v>4</v>
      </c>
      <c r="B8" s="2" t="s">
        <v>61</v>
      </c>
      <c r="C8" s="24">
        <v>34</v>
      </c>
      <c r="D8" s="24">
        <v>185</v>
      </c>
      <c r="E8" s="24">
        <v>790</v>
      </c>
      <c r="F8" s="26">
        <v>6612</v>
      </c>
      <c r="G8" s="24">
        <v>220</v>
      </c>
      <c r="H8" s="24">
        <v>575</v>
      </c>
      <c r="I8" s="24">
        <v>968</v>
      </c>
      <c r="J8" s="24">
        <v>535</v>
      </c>
      <c r="K8" s="24">
        <v>582</v>
      </c>
      <c r="L8" s="24">
        <v>309</v>
      </c>
      <c r="M8" s="24">
        <v>135</v>
      </c>
      <c r="N8" s="24">
        <v>294</v>
      </c>
      <c r="O8" s="24">
        <v>10525</v>
      </c>
      <c r="P8" s="24">
        <v>11239</v>
      </c>
      <c r="Q8" s="28">
        <f t="shared" si="7"/>
        <v>11</v>
      </c>
      <c r="R8" s="32">
        <v>-714</v>
      </c>
      <c r="S8" s="4">
        <v>0.58830856837796952</v>
      </c>
      <c r="T8" s="28"/>
      <c r="U8" s="29">
        <f t="shared" si="8"/>
        <v>4</v>
      </c>
      <c r="V8" s="31" t="s">
        <v>61</v>
      </c>
      <c r="W8" s="26">
        <f t="shared" si="1"/>
        <v>6612</v>
      </c>
      <c r="X8" s="30">
        <f>HLOOKUP(LARGE($C8:$N8,X$1),$C8:$N$18,$Q8,FALSE)</f>
        <v>7</v>
      </c>
      <c r="Y8" s="24">
        <f t="shared" si="2"/>
        <v>968</v>
      </c>
      <c r="Z8" s="30">
        <f>HLOOKUP(LARGE($C8:$N8,Z$1),$C8:$N$18,$Q8,FALSE)</f>
        <v>3</v>
      </c>
      <c r="AA8" s="24">
        <f t="shared" si="3"/>
        <v>790</v>
      </c>
      <c r="AB8" s="30">
        <f>HLOOKUP(LARGE($C8:$N8,AB$1),$C8:$N$18,$Q8,FALSE)</f>
        <v>9</v>
      </c>
      <c r="AC8" s="24">
        <f t="shared" si="4"/>
        <v>582</v>
      </c>
      <c r="AD8" s="30">
        <f>HLOOKUP(LARGE($C8:$N8,AD$1),$C8:$N$18,$Q8,FALSE)</f>
        <v>6</v>
      </c>
      <c r="AE8" s="24">
        <f t="shared" si="5"/>
        <v>575</v>
      </c>
    </row>
    <row r="9" spans="1:31" x14ac:dyDescent="0.25">
      <c r="A9" s="2">
        <f t="shared" si="6"/>
        <v>5</v>
      </c>
      <c r="B9" s="2" t="s">
        <v>62</v>
      </c>
      <c r="C9" s="87" t="s">
        <v>94</v>
      </c>
      <c r="D9" s="24">
        <v>17</v>
      </c>
      <c r="E9" s="24">
        <v>87</v>
      </c>
      <c r="F9" s="24">
        <v>179</v>
      </c>
      <c r="G9" s="26">
        <v>1154</v>
      </c>
      <c r="H9" s="24">
        <v>110</v>
      </c>
      <c r="I9" s="24">
        <v>220</v>
      </c>
      <c r="J9" s="24">
        <v>140</v>
      </c>
      <c r="K9" s="24">
        <v>72</v>
      </c>
      <c r="L9" s="24">
        <v>54</v>
      </c>
      <c r="M9" s="24">
        <v>31</v>
      </c>
      <c r="N9" s="24">
        <v>46</v>
      </c>
      <c r="O9" s="24" t="str">
        <v>*</v>
      </c>
      <c r="P9" s="24">
        <v>2111</v>
      </c>
      <c r="Q9" s="28">
        <f t="shared" si="7"/>
        <v>10</v>
      </c>
      <c r="R9" s="32">
        <v>-63</v>
      </c>
      <c r="S9" s="4">
        <v>0.54666035054476547</v>
      </c>
      <c r="T9" s="28"/>
      <c r="U9" s="29">
        <f t="shared" si="8"/>
        <v>5</v>
      </c>
      <c r="V9" s="31" t="s">
        <v>62</v>
      </c>
      <c r="W9" s="26">
        <f t="shared" si="1"/>
        <v>1154</v>
      </c>
      <c r="X9" s="30">
        <f>HLOOKUP(LARGE($C9:$N9,X$1),$C9:$N$18,$Q9,FALSE)</f>
        <v>7</v>
      </c>
      <c r="Y9" s="24">
        <f t="shared" si="2"/>
        <v>220</v>
      </c>
      <c r="Z9" s="30">
        <f>HLOOKUP(LARGE($C9:$N9,Z$1),$C9:$N$18,$Q9,FALSE)</f>
        <v>4</v>
      </c>
      <c r="AA9" s="24">
        <f t="shared" si="3"/>
        <v>179</v>
      </c>
      <c r="AB9" s="30">
        <f>HLOOKUP(LARGE($C9:$N9,AB$1),$C9:$N$18,$Q9,FALSE)</f>
        <v>8</v>
      </c>
      <c r="AC9" s="24">
        <f t="shared" si="4"/>
        <v>140</v>
      </c>
      <c r="AD9" s="30">
        <f>HLOOKUP(LARGE($C9:$N9,AD$1),$C9:$N$18,$Q9,FALSE)</f>
        <v>6</v>
      </c>
      <c r="AE9" s="24">
        <f t="shared" si="5"/>
        <v>110</v>
      </c>
    </row>
    <row r="10" spans="1:31" x14ac:dyDescent="0.25">
      <c r="A10" s="2">
        <f t="shared" si="6"/>
        <v>6</v>
      </c>
      <c r="B10" s="2" t="s">
        <v>63</v>
      </c>
      <c r="C10" s="87" t="s">
        <v>94</v>
      </c>
      <c r="D10" s="24">
        <v>89</v>
      </c>
      <c r="E10" s="24">
        <v>213</v>
      </c>
      <c r="F10" s="24">
        <v>474</v>
      </c>
      <c r="G10" s="24">
        <v>116</v>
      </c>
      <c r="H10" s="26">
        <v>3994</v>
      </c>
      <c r="I10" s="24">
        <v>583</v>
      </c>
      <c r="J10" s="24">
        <v>316</v>
      </c>
      <c r="K10" s="24">
        <v>271</v>
      </c>
      <c r="L10" s="24">
        <v>137</v>
      </c>
      <c r="M10" s="24">
        <v>65</v>
      </c>
      <c r="N10" s="24">
        <v>124</v>
      </c>
      <c r="O10" s="24" t="str">
        <v>*</v>
      </c>
      <c r="P10" s="24">
        <v>6391</v>
      </c>
      <c r="Q10" s="28">
        <f t="shared" si="7"/>
        <v>9</v>
      </c>
      <c r="R10" s="32">
        <v>-28</v>
      </c>
      <c r="S10" s="4">
        <v>0.62494132373650446</v>
      </c>
      <c r="T10" s="28"/>
      <c r="U10" s="29">
        <f t="shared" si="8"/>
        <v>6</v>
      </c>
      <c r="V10" s="31" t="s">
        <v>63</v>
      </c>
      <c r="W10" s="26">
        <f t="shared" si="1"/>
        <v>3994</v>
      </c>
      <c r="X10" s="30">
        <f>HLOOKUP(LARGE($C10:$N10,X$1),$C10:$N$18,$Q10,FALSE)</f>
        <v>7</v>
      </c>
      <c r="Y10" s="24">
        <f t="shared" si="2"/>
        <v>583</v>
      </c>
      <c r="Z10" s="30">
        <f>HLOOKUP(LARGE($C10:$N10,Z$1),$C10:$N$18,$Q10,FALSE)</f>
        <v>4</v>
      </c>
      <c r="AA10" s="24">
        <f t="shared" si="3"/>
        <v>474</v>
      </c>
      <c r="AB10" s="30">
        <f>HLOOKUP(LARGE($C10:$N10,AB$1),$C10:$N$18,$Q10,FALSE)</f>
        <v>8</v>
      </c>
      <c r="AC10" s="24">
        <f t="shared" si="4"/>
        <v>316</v>
      </c>
      <c r="AD10" s="30">
        <f>HLOOKUP(LARGE($C10:$N10,AD$1),$C10:$N$18,$Q10,FALSE)</f>
        <v>9</v>
      </c>
      <c r="AE10" s="24">
        <f t="shared" si="5"/>
        <v>271</v>
      </c>
    </row>
    <row r="11" spans="1:31" x14ac:dyDescent="0.25">
      <c r="A11" s="2">
        <f t="shared" si="6"/>
        <v>7</v>
      </c>
      <c r="B11" s="2" t="s">
        <v>64</v>
      </c>
      <c r="C11" s="24">
        <v>24</v>
      </c>
      <c r="D11" s="24">
        <v>202</v>
      </c>
      <c r="E11" s="24">
        <v>899</v>
      </c>
      <c r="F11" s="24">
        <v>823</v>
      </c>
      <c r="G11" s="24">
        <v>204</v>
      </c>
      <c r="H11" s="24">
        <v>558</v>
      </c>
      <c r="I11" s="26">
        <v>5720</v>
      </c>
      <c r="J11" s="24">
        <v>474</v>
      </c>
      <c r="K11" s="24">
        <v>733</v>
      </c>
      <c r="L11" s="24">
        <v>227</v>
      </c>
      <c r="M11" s="24">
        <v>129</v>
      </c>
      <c r="N11" s="24">
        <v>330</v>
      </c>
      <c r="O11" s="24">
        <v>10815</v>
      </c>
      <c r="P11" s="24">
        <v>10323</v>
      </c>
      <c r="Q11" s="28">
        <f t="shared" si="7"/>
        <v>8</v>
      </c>
      <c r="R11" s="32">
        <v>492</v>
      </c>
      <c r="S11" s="4">
        <v>0.55410248958636055</v>
      </c>
      <c r="T11" s="28"/>
      <c r="U11" s="29">
        <f t="shared" si="8"/>
        <v>7</v>
      </c>
      <c r="V11" s="31" t="s">
        <v>64</v>
      </c>
      <c r="W11" s="26">
        <f t="shared" si="1"/>
        <v>5720</v>
      </c>
      <c r="X11" s="30">
        <f>HLOOKUP(LARGE($C11:$N11,X$1),$C11:$N$18,$Q11,FALSE)</f>
        <v>3</v>
      </c>
      <c r="Y11" s="24">
        <f t="shared" si="2"/>
        <v>899</v>
      </c>
      <c r="Z11" s="30">
        <f>HLOOKUP(LARGE($C11:$N11,Z$1),$C11:$N$18,$Q11,FALSE)</f>
        <v>4</v>
      </c>
      <c r="AA11" s="24">
        <f t="shared" si="3"/>
        <v>823</v>
      </c>
      <c r="AB11" s="30">
        <f>HLOOKUP(LARGE($C11:$N11,AB$1),$C11:$N$18,$Q11,FALSE)</f>
        <v>9</v>
      </c>
      <c r="AC11" s="24">
        <f t="shared" si="4"/>
        <v>733</v>
      </c>
      <c r="AD11" s="30">
        <f>HLOOKUP(LARGE($C11:$N11,AD$1),$C11:$N$18,$Q11,FALSE)</f>
        <v>6</v>
      </c>
      <c r="AE11" s="24">
        <f t="shared" si="5"/>
        <v>558</v>
      </c>
    </row>
    <row r="12" spans="1:31" x14ac:dyDescent="0.25">
      <c r="A12" s="2">
        <f t="shared" si="6"/>
        <v>8</v>
      </c>
      <c r="B12" s="2" t="s">
        <v>65</v>
      </c>
      <c r="C12" s="24">
        <v>12</v>
      </c>
      <c r="D12" s="24">
        <v>58</v>
      </c>
      <c r="E12" s="24">
        <v>182</v>
      </c>
      <c r="F12" s="24">
        <v>383</v>
      </c>
      <c r="G12" s="24">
        <v>87</v>
      </c>
      <c r="H12" s="24">
        <v>176</v>
      </c>
      <c r="I12" s="24">
        <v>467</v>
      </c>
      <c r="J12" s="26">
        <v>15794</v>
      </c>
      <c r="K12" s="24">
        <v>684</v>
      </c>
      <c r="L12" s="24">
        <v>189</v>
      </c>
      <c r="M12" s="24">
        <v>123</v>
      </c>
      <c r="N12" s="24">
        <v>208</v>
      </c>
      <c r="O12" s="24" t="str">
        <v>*</v>
      </c>
      <c r="P12" s="24">
        <v>18363</v>
      </c>
      <c r="Q12" s="28">
        <f t="shared" si="7"/>
        <v>7</v>
      </c>
      <c r="R12" s="32">
        <v>750</v>
      </c>
      <c r="S12" s="4">
        <v>0.86009911234547731</v>
      </c>
      <c r="T12" s="28"/>
      <c r="U12" s="29">
        <f t="shared" si="8"/>
        <v>8</v>
      </c>
      <c r="V12" s="31" t="s">
        <v>65</v>
      </c>
      <c r="W12" s="26">
        <f t="shared" si="1"/>
        <v>15794</v>
      </c>
      <c r="X12" s="30">
        <f>HLOOKUP(LARGE($C12:$N12,X$1),$C12:$N$18,$Q12,FALSE)</f>
        <v>9</v>
      </c>
      <c r="Y12" s="24">
        <f t="shared" si="2"/>
        <v>684</v>
      </c>
      <c r="Z12" s="30">
        <f>HLOOKUP(LARGE($C12:$N12,Z$1),$C12:$N$18,$Q12,FALSE)</f>
        <v>7</v>
      </c>
      <c r="AA12" s="24">
        <f t="shared" si="3"/>
        <v>467</v>
      </c>
      <c r="AB12" s="30">
        <f>HLOOKUP(LARGE($C12:$N12,AB$1),$C12:$N$18,$Q12,FALSE)</f>
        <v>4</v>
      </c>
      <c r="AC12" s="24">
        <f t="shared" si="4"/>
        <v>383</v>
      </c>
      <c r="AD12" s="30">
        <f>HLOOKUP(LARGE($C12:$N12,AD$1),$C12:$N$18,$Q12,FALSE)</f>
        <v>12</v>
      </c>
      <c r="AE12" s="24">
        <f t="shared" si="5"/>
        <v>208</v>
      </c>
    </row>
    <row r="13" spans="1:31" x14ac:dyDescent="0.25">
      <c r="A13" s="2">
        <f t="shared" si="6"/>
        <v>9</v>
      </c>
      <c r="B13" s="2" t="s">
        <v>66</v>
      </c>
      <c r="C13" s="87" t="s">
        <v>94</v>
      </c>
      <c r="D13" s="24">
        <v>39</v>
      </c>
      <c r="E13" s="24">
        <v>193</v>
      </c>
      <c r="F13" s="24">
        <v>466</v>
      </c>
      <c r="G13" s="24">
        <v>60</v>
      </c>
      <c r="H13" s="24">
        <v>306</v>
      </c>
      <c r="I13" s="24">
        <v>1186</v>
      </c>
      <c r="J13" s="24">
        <v>859</v>
      </c>
      <c r="K13" s="26">
        <v>19006</v>
      </c>
      <c r="L13" s="24">
        <v>176</v>
      </c>
      <c r="M13" s="24">
        <v>128</v>
      </c>
      <c r="N13" s="24">
        <v>399</v>
      </c>
      <c r="O13" s="24" t="str">
        <v>*</v>
      </c>
      <c r="P13" s="24">
        <v>22824</v>
      </c>
      <c r="Q13" s="28">
        <f t="shared" si="7"/>
        <v>6</v>
      </c>
      <c r="R13" s="32">
        <v>-428</v>
      </c>
      <c r="S13" s="4">
        <v>0.83271994391868209</v>
      </c>
      <c r="T13" s="28"/>
      <c r="U13" s="29">
        <f t="shared" si="8"/>
        <v>9</v>
      </c>
      <c r="V13" s="31" t="s">
        <v>66</v>
      </c>
      <c r="W13" s="26">
        <f t="shared" si="1"/>
        <v>19006</v>
      </c>
      <c r="X13" s="30">
        <f>HLOOKUP(LARGE($C13:$N13,X$1),$C13:$N$18,$Q13,FALSE)</f>
        <v>7</v>
      </c>
      <c r="Y13" s="24">
        <f t="shared" si="2"/>
        <v>1186</v>
      </c>
      <c r="Z13" s="30">
        <f>HLOOKUP(LARGE($C13:$N13,Z$1),$C13:$N$18,$Q13,FALSE)</f>
        <v>8</v>
      </c>
      <c r="AA13" s="24">
        <f t="shared" si="3"/>
        <v>859</v>
      </c>
      <c r="AB13" s="30">
        <f>HLOOKUP(LARGE($C13:$N13,AB$1),$C13:$N$18,$Q13,FALSE)</f>
        <v>4</v>
      </c>
      <c r="AC13" s="24">
        <f t="shared" si="4"/>
        <v>466</v>
      </c>
      <c r="AD13" s="30">
        <f>HLOOKUP(LARGE($C13:$N13,AD$1),$C13:$N$18,$Q13,FALSE)</f>
        <v>12</v>
      </c>
      <c r="AE13" s="24">
        <f t="shared" si="5"/>
        <v>399</v>
      </c>
    </row>
    <row r="14" spans="1:31" x14ac:dyDescent="0.25">
      <c r="A14" s="2">
        <f t="shared" si="6"/>
        <v>10</v>
      </c>
      <c r="B14" s="2" t="s">
        <v>67</v>
      </c>
      <c r="C14" s="87" t="s">
        <v>94</v>
      </c>
      <c r="D14" s="24">
        <v>62</v>
      </c>
      <c r="E14" s="24">
        <v>199</v>
      </c>
      <c r="F14" s="24">
        <v>442</v>
      </c>
      <c r="G14" s="24">
        <v>80</v>
      </c>
      <c r="H14" s="24">
        <v>243</v>
      </c>
      <c r="I14" s="24">
        <v>405</v>
      </c>
      <c r="J14" s="24">
        <v>312</v>
      </c>
      <c r="K14" s="24">
        <v>347</v>
      </c>
      <c r="L14" s="26">
        <v>1782</v>
      </c>
      <c r="M14" s="24">
        <v>89</v>
      </c>
      <c r="N14" s="24">
        <v>130</v>
      </c>
      <c r="O14" s="24" t="str">
        <v>*</v>
      </c>
      <c r="P14" s="24">
        <v>4095</v>
      </c>
      <c r="Q14" s="28">
        <f t="shared" si="7"/>
        <v>5</v>
      </c>
      <c r="R14" s="32">
        <v>-975</v>
      </c>
      <c r="S14" s="4">
        <v>0.43516483516483517</v>
      </c>
      <c r="T14" s="28"/>
      <c r="U14" s="29">
        <f t="shared" si="8"/>
        <v>10</v>
      </c>
      <c r="V14" s="31" t="s">
        <v>67</v>
      </c>
      <c r="W14" s="26">
        <f t="shared" si="1"/>
        <v>1782</v>
      </c>
      <c r="X14" s="30">
        <f>HLOOKUP(LARGE($C14:$N14,X$1),$C14:$N$18,$Q14,FALSE)</f>
        <v>4</v>
      </c>
      <c r="Y14" s="24">
        <f t="shared" si="2"/>
        <v>442</v>
      </c>
      <c r="Z14" s="30">
        <f>HLOOKUP(LARGE($C14:$N14,Z$1),$C14:$N$18,$Q14,FALSE)</f>
        <v>7</v>
      </c>
      <c r="AA14" s="24">
        <f t="shared" si="3"/>
        <v>405</v>
      </c>
      <c r="AB14" s="30">
        <f>HLOOKUP(LARGE($C14:$N14,AB$1),$C14:$N$18,$Q14,FALSE)</f>
        <v>9</v>
      </c>
      <c r="AC14" s="24">
        <f t="shared" si="4"/>
        <v>347</v>
      </c>
      <c r="AD14" s="30">
        <f>HLOOKUP(LARGE($C14:$N14,AD$1),$C14:$N$18,$Q14,FALSE)</f>
        <v>8</v>
      </c>
      <c r="AE14" s="24">
        <f t="shared" si="5"/>
        <v>312</v>
      </c>
    </row>
    <row r="15" spans="1:31" x14ac:dyDescent="0.25">
      <c r="A15" s="2">
        <f t="shared" si="6"/>
        <v>11</v>
      </c>
      <c r="B15" s="2" t="s">
        <v>68</v>
      </c>
      <c r="C15" s="87" t="s">
        <v>94</v>
      </c>
      <c r="D15" s="24">
        <v>20</v>
      </c>
      <c r="E15" s="24">
        <v>94</v>
      </c>
      <c r="F15" s="24">
        <v>155</v>
      </c>
      <c r="G15" s="24">
        <v>25</v>
      </c>
      <c r="H15" s="24">
        <v>77</v>
      </c>
      <c r="I15" s="24">
        <v>160</v>
      </c>
      <c r="J15" s="24">
        <v>166</v>
      </c>
      <c r="K15" s="24">
        <v>145</v>
      </c>
      <c r="L15" s="24">
        <v>52</v>
      </c>
      <c r="M15" s="26">
        <v>763</v>
      </c>
      <c r="N15" s="24">
        <v>57</v>
      </c>
      <c r="O15" s="24" t="str">
        <v>*</v>
      </c>
      <c r="P15" s="24">
        <v>1715</v>
      </c>
      <c r="Q15" s="28">
        <f t="shared" si="7"/>
        <v>4</v>
      </c>
      <c r="R15" s="32">
        <v>-102</v>
      </c>
      <c r="S15" s="4">
        <v>0.44489795918367347</v>
      </c>
      <c r="T15" s="28"/>
      <c r="U15" s="29">
        <f t="shared" si="8"/>
        <v>11</v>
      </c>
      <c r="V15" s="31" t="s">
        <v>68</v>
      </c>
      <c r="W15" s="26">
        <f t="shared" si="1"/>
        <v>763</v>
      </c>
      <c r="X15" s="30">
        <f>HLOOKUP(LARGE($C15:$N15,X$1),$C15:$N$18,$Q15,FALSE)</f>
        <v>8</v>
      </c>
      <c r="Y15" s="24">
        <f t="shared" si="2"/>
        <v>166</v>
      </c>
      <c r="Z15" s="30">
        <f>HLOOKUP(LARGE($C15:$N15,Z$1),$C15:$N$18,$Q15,FALSE)</f>
        <v>7</v>
      </c>
      <c r="AA15" s="24">
        <f t="shared" si="3"/>
        <v>160</v>
      </c>
      <c r="AB15" s="30">
        <f>HLOOKUP(LARGE($C15:$N15,AB$1),$C15:$N$18,$Q15,FALSE)</f>
        <v>4</v>
      </c>
      <c r="AC15" s="24">
        <f t="shared" si="4"/>
        <v>155</v>
      </c>
      <c r="AD15" s="30">
        <f>HLOOKUP(LARGE($C15:$N15,AD$1),$C15:$N$18,$Q15,FALSE)</f>
        <v>9</v>
      </c>
      <c r="AE15" s="24">
        <f t="shared" si="5"/>
        <v>145</v>
      </c>
    </row>
    <row r="16" spans="1:31" x14ac:dyDescent="0.25">
      <c r="A16" s="2">
        <f t="shared" si="6"/>
        <v>12</v>
      </c>
      <c r="B16" s="2" t="s">
        <v>69</v>
      </c>
      <c r="C16" s="87" t="s">
        <v>94</v>
      </c>
      <c r="D16" s="24">
        <v>28</v>
      </c>
      <c r="E16" s="24">
        <v>81</v>
      </c>
      <c r="F16" s="24">
        <v>129</v>
      </c>
      <c r="G16" s="24">
        <v>19</v>
      </c>
      <c r="H16" s="24">
        <v>103</v>
      </c>
      <c r="I16" s="24">
        <v>259</v>
      </c>
      <c r="J16" s="24">
        <v>181</v>
      </c>
      <c r="K16" s="24">
        <v>285</v>
      </c>
      <c r="L16" s="24">
        <v>50</v>
      </c>
      <c r="M16" s="24">
        <v>56</v>
      </c>
      <c r="N16" s="26">
        <v>2787</v>
      </c>
      <c r="O16" s="26" t="str">
        <v>*</v>
      </c>
      <c r="P16" s="24">
        <v>3986</v>
      </c>
      <c r="Q16" s="28">
        <f t="shared" si="7"/>
        <v>3</v>
      </c>
      <c r="R16" s="32">
        <v>570</v>
      </c>
      <c r="S16" s="4">
        <v>0.69919719016557957</v>
      </c>
      <c r="T16" s="28"/>
      <c r="U16" s="29">
        <f t="shared" si="8"/>
        <v>12</v>
      </c>
      <c r="V16" s="31" t="s">
        <v>69</v>
      </c>
      <c r="W16" s="26">
        <f t="shared" si="1"/>
        <v>2787</v>
      </c>
      <c r="X16" s="30">
        <f>HLOOKUP(LARGE($C16:$N16,X$1),$C16:$N$18,$Q16,FALSE)</f>
        <v>9</v>
      </c>
      <c r="Y16" s="24">
        <f t="shared" si="2"/>
        <v>285</v>
      </c>
      <c r="Z16" s="30">
        <f>HLOOKUP(LARGE($C16:$N16,Z$1),$C16:$N$18,$Q16,FALSE)</f>
        <v>7</v>
      </c>
      <c r="AA16" s="24">
        <f t="shared" si="3"/>
        <v>259</v>
      </c>
      <c r="AB16" s="30">
        <f>HLOOKUP(LARGE($C16:$N16,AB$1),$C16:$N$18,$Q16,FALSE)</f>
        <v>8</v>
      </c>
      <c r="AC16" s="24">
        <f t="shared" si="4"/>
        <v>181</v>
      </c>
      <c r="AD16" s="30">
        <f>HLOOKUP(LARGE($C16:$N16,AD$1),$C16:$N$18,$Q16,FALSE)</f>
        <v>4</v>
      </c>
      <c r="AE16" s="24">
        <f t="shared" si="5"/>
        <v>129</v>
      </c>
    </row>
    <row r="17" spans="1:30" x14ac:dyDescent="0.25">
      <c r="A17" s="2"/>
      <c r="B17" s="2" t="s">
        <v>12</v>
      </c>
      <c r="C17" s="24">
        <v>279</v>
      </c>
      <c r="D17" s="24">
        <v>3775</v>
      </c>
      <c r="E17" s="24">
        <v>10634</v>
      </c>
      <c r="F17" s="24">
        <v>10525</v>
      </c>
      <c r="G17" s="87" t="s">
        <v>94</v>
      </c>
      <c r="H17" s="87" t="s">
        <v>94</v>
      </c>
      <c r="I17" s="24">
        <v>10815</v>
      </c>
      <c r="J17" s="87" t="s">
        <v>94</v>
      </c>
      <c r="K17" s="87" t="s">
        <v>94</v>
      </c>
      <c r="L17" s="87" t="s">
        <v>94</v>
      </c>
      <c r="M17" s="87" t="s">
        <v>94</v>
      </c>
      <c r="N17" s="87" t="s">
        <v>94</v>
      </c>
      <c r="O17" s="24"/>
      <c r="P17" s="24">
        <v>95237</v>
      </c>
      <c r="Q17" s="24"/>
      <c r="R17" s="24"/>
      <c r="S17" s="24"/>
      <c r="T17" s="24"/>
      <c r="U17" s="24"/>
    </row>
    <row r="18" spans="1:30" hidden="1" x14ac:dyDescent="0.25">
      <c r="C18" s="27">
        <f>C4</f>
        <v>1</v>
      </c>
      <c r="D18" s="27">
        <f t="shared" ref="D18:N18" si="9">D4</f>
        <v>2</v>
      </c>
      <c r="E18" s="27">
        <f t="shared" si="9"/>
        <v>3</v>
      </c>
      <c r="F18" s="27">
        <f t="shared" si="9"/>
        <v>4</v>
      </c>
      <c r="G18" s="27">
        <f t="shared" si="9"/>
        <v>5</v>
      </c>
      <c r="H18" s="27">
        <f t="shared" si="9"/>
        <v>6</v>
      </c>
      <c r="I18" s="27">
        <f t="shared" si="9"/>
        <v>7</v>
      </c>
      <c r="J18" s="27">
        <f t="shared" si="9"/>
        <v>8</v>
      </c>
      <c r="K18" s="27">
        <f t="shared" si="9"/>
        <v>9</v>
      </c>
      <c r="L18" s="27">
        <f t="shared" si="9"/>
        <v>10</v>
      </c>
      <c r="M18" s="27">
        <f t="shared" si="9"/>
        <v>11</v>
      </c>
      <c r="N18" s="27">
        <f t="shared" si="9"/>
        <v>12</v>
      </c>
      <c r="O18" s="27"/>
      <c r="Q18" s="24"/>
      <c r="R18" s="24"/>
      <c r="S18" s="24"/>
      <c r="T18" s="24"/>
      <c r="U18" s="24"/>
    </row>
    <row r="19" spans="1:30" x14ac:dyDescent="0.25">
      <c r="A19" t="s">
        <v>193</v>
      </c>
      <c r="V19" s="33" t="s">
        <v>81</v>
      </c>
      <c r="X19" s="30">
        <f>MODE(X5:X16)</f>
        <v>7</v>
      </c>
      <c r="Z19" s="30">
        <f>MODE(Z5:Z16)</f>
        <v>7</v>
      </c>
      <c r="AB19" s="30" t="s">
        <v>79</v>
      </c>
      <c r="AD19" s="30" t="s">
        <v>80</v>
      </c>
    </row>
    <row r="21" spans="1:30" x14ac:dyDescent="0.25">
      <c r="B21" t="s">
        <v>179</v>
      </c>
    </row>
  </sheetData>
  <mergeCells count="8">
    <mergeCell ref="U2:AE2"/>
    <mergeCell ref="U4:V4"/>
    <mergeCell ref="C3:P3"/>
    <mergeCell ref="U3:W3"/>
    <mergeCell ref="X3:Y3"/>
    <mergeCell ref="Z3:AA3"/>
    <mergeCell ref="AB3:AC3"/>
    <mergeCell ref="AD3:AE3"/>
  </mergeCells>
  <conditionalFormatting sqref="C5:P17">
    <cfRule type="cellIs" dxfId="0" priority="1" operator="between">
      <formula>1</formula>
      <formula>9</formula>
    </cfRule>
  </conditionalFormatting>
  <pageMargins left="0.7" right="0.7" top="0.75" bottom="0.75" header="0.3" footer="0.3"/>
  <pageSetup orientation="portrait" r:id="rId1"/>
  <ignoredErrors>
    <ignoredError sqref="X5:X16 Z5:Z16 AB5:AB16 AD5:AD16 Y5:Y16 AA5:AA16 AC5:AC16"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zoomScale="90" zoomScaleNormal="90" workbookViewId="0">
      <pane xSplit="8" ySplit="2" topLeftCell="I3" activePane="bottomRight" state="frozen"/>
      <selection activeCell="Y35" sqref="Y35"/>
      <selection pane="topRight" activeCell="Y35" sqref="Y35"/>
      <selection pane="bottomLeft" activeCell="Y35" sqref="Y35"/>
      <selection pane="bottomRight" activeCell="I3" sqref="I3"/>
    </sheetView>
  </sheetViews>
  <sheetFormatPr defaultRowHeight="15" x14ac:dyDescent="0.25"/>
  <cols>
    <col min="1" max="1" width="6.42578125" customWidth="1"/>
    <col min="9" max="26" width="3.42578125" customWidth="1"/>
  </cols>
  <sheetData>
    <row r="1" spans="1:26" ht="75" customHeight="1" x14ac:dyDescent="0.25">
      <c r="A1" s="36" t="s">
        <v>86</v>
      </c>
      <c r="B1" s="37"/>
      <c r="C1" s="38"/>
      <c r="D1" s="38"/>
      <c r="E1" s="38"/>
      <c r="F1" s="38"/>
      <c r="G1" s="38"/>
      <c r="H1" s="38"/>
      <c r="I1" s="127" t="s">
        <v>87</v>
      </c>
      <c r="J1" s="128"/>
      <c r="K1" s="129" t="s">
        <v>41</v>
      </c>
      <c r="L1" s="130"/>
      <c r="M1" s="127" t="s">
        <v>182</v>
      </c>
      <c r="N1" s="128"/>
      <c r="O1" s="127" t="s">
        <v>7</v>
      </c>
      <c r="P1" s="128"/>
      <c r="Q1" s="127" t="s">
        <v>8</v>
      </c>
      <c r="R1" s="128"/>
      <c r="S1" s="127" t="s">
        <v>9</v>
      </c>
      <c r="T1" s="128"/>
      <c r="U1" s="131" t="s">
        <v>88</v>
      </c>
      <c r="V1" s="132"/>
      <c r="W1" s="127" t="s">
        <v>11</v>
      </c>
      <c r="X1" s="128"/>
      <c r="Y1" s="125" t="s">
        <v>89</v>
      </c>
      <c r="Z1" s="126"/>
    </row>
    <row r="2" spans="1:26" x14ac:dyDescent="0.25">
      <c r="A2" s="39" t="s">
        <v>51</v>
      </c>
      <c r="B2" s="40" t="s">
        <v>90</v>
      </c>
      <c r="C2" s="41"/>
      <c r="D2" s="41"/>
      <c r="E2" s="41"/>
      <c r="F2" s="41"/>
      <c r="G2" s="41"/>
      <c r="H2" s="41"/>
      <c r="I2" s="42" t="s">
        <v>91</v>
      </c>
      <c r="J2" s="43" t="s">
        <v>92</v>
      </c>
      <c r="K2" s="42" t="s">
        <v>91</v>
      </c>
      <c r="L2" s="43" t="s">
        <v>92</v>
      </c>
      <c r="M2" s="42" t="s">
        <v>91</v>
      </c>
      <c r="N2" s="43" t="s">
        <v>92</v>
      </c>
      <c r="O2" s="42" t="s">
        <v>91</v>
      </c>
      <c r="P2" s="43" t="s">
        <v>92</v>
      </c>
      <c r="Q2" s="42" t="s">
        <v>91</v>
      </c>
      <c r="R2" s="43" t="s">
        <v>92</v>
      </c>
      <c r="S2" s="42" t="s">
        <v>91</v>
      </c>
      <c r="T2" s="43" t="s">
        <v>92</v>
      </c>
      <c r="U2" s="42" t="s">
        <v>91</v>
      </c>
      <c r="V2" s="43" t="s">
        <v>92</v>
      </c>
      <c r="W2" s="42" t="s">
        <v>91</v>
      </c>
      <c r="X2" s="43" t="s">
        <v>92</v>
      </c>
      <c r="Y2" s="42" t="s">
        <v>91</v>
      </c>
      <c r="Z2" s="43" t="s">
        <v>92</v>
      </c>
    </row>
    <row r="3" spans="1:26" x14ac:dyDescent="0.25">
      <c r="A3" s="44">
        <v>212</v>
      </c>
      <c r="B3" s="121" t="s">
        <v>93</v>
      </c>
      <c r="C3" s="121"/>
      <c r="D3" s="121"/>
      <c r="E3" s="121"/>
      <c r="F3" s="121"/>
      <c r="G3" s="121"/>
      <c r="H3" s="121"/>
      <c r="I3" s="45">
        <v>78</v>
      </c>
      <c r="J3" s="46">
        <v>10</v>
      </c>
      <c r="K3" s="45" t="s">
        <v>94</v>
      </c>
      <c r="L3" s="46" t="s">
        <v>94</v>
      </c>
      <c r="M3" s="45">
        <v>67</v>
      </c>
      <c r="N3" s="46">
        <v>4</v>
      </c>
      <c r="O3" s="45">
        <v>78</v>
      </c>
      <c r="P3" s="46">
        <v>2</v>
      </c>
      <c r="Q3" s="45" t="s">
        <v>94</v>
      </c>
      <c r="R3" s="46" t="s">
        <v>94</v>
      </c>
      <c r="S3" s="45">
        <v>0</v>
      </c>
      <c r="T3" s="46">
        <v>0</v>
      </c>
      <c r="U3" s="45">
        <v>0</v>
      </c>
      <c r="V3" s="46">
        <v>0</v>
      </c>
      <c r="W3" s="45">
        <v>0</v>
      </c>
      <c r="X3" s="46">
        <v>0</v>
      </c>
      <c r="Y3" s="45">
        <v>0</v>
      </c>
      <c r="Z3" s="46">
        <v>3</v>
      </c>
    </row>
    <row r="4" spans="1:26" x14ac:dyDescent="0.25">
      <c r="A4" s="44">
        <v>221</v>
      </c>
      <c r="B4" s="121" t="s">
        <v>95</v>
      </c>
      <c r="C4" s="121"/>
      <c r="D4" s="121"/>
      <c r="E4" s="121"/>
      <c r="F4" s="121"/>
      <c r="G4" s="121"/>
      <c r="H4" s="121"/>
      <c r="I4" s="45">
        <v>41</v>
      </c>
      <c r="J4" s="46">
        <v>3</v>
      </c>
      <c r="K4" s="45" t="s">
        <v>94</v>
      </c>
      <c r="L4" s="46" t="s">
        <v>94</v>
      </c>
      <c r="M4" s="45">
        <v>25</v>
      </c>
      <c r="N4" s="46">
        <v>1</v>
      </c>
      <c r="O4" s="45">
        <v>54</v>
      </c>
      <c r="P4" s="46">
        <v>6</v>
      </c>
      <c r="Q4" s="45">
        <v>24</v>
      </c>
      <c r="R4" s="46">
        <v>7</v>
      </c>
      <c r="S4" s="45" t="s">
        <v>94</v>
      </c>
      <c r="T4" s="46" t="s">
        <v>94</v>
      </c>
      <c r="U4" s="45" t="s">
        <v>94</v>
      </c>
      <c r="V4" s="46" t="s">
        <v>94</v>
      </c>
      <c r="W4" s="45">
        <v>0</v>
      </c>
      <c r="X4" s="46">
        <v>0</v>
      </c>
      <c r="Y4" s="45">
        <v>0</v>
      </c>
      <c r="Z4" s="46">
        <v>4</v>
      </c>
    </row>
    <row r="5" spans="1:26" x14ac:dyDescent="0.25">
      <c r="A5" s="44">
        <v>236</v>
      </c>
      <c r="B5" s="47" t="s">
        <v>96</v>
      </c>
      <c r="C5" s="47"/>
      <c r="D5" s="47"/>
      <c r="E5" s="47"/>
      <c r="F5" s="47"/>
      <c r="G5" s="47"/>
      <c r="H5" s="47"/>
      <c r="I5" s="45">
        <v>17</v>
      </c>
      <c r="J5" s="46">
        <v>15</v>
      </c>
      <c r="K5" s="45">
        <v>23</v>
      </c>
      <c r="L5" s="46">
        <v>4</v>
      </c>
      <c r="M5" s="45">
        <v>12</v>
      </c>
      <c r="N5" s="46">
        <v>10</v>
      </c>
      <c r="O5" s="45">
        <v>16</v>
      </c>
      <c r="P5" s="46">
        <v>14</v>
      </c>
      <c r="Q5" s="45">
        <v>42</v>
      </c>
      <c r="R5" s="46">
        <v>29</v>
      </c>
      <c r="S5" s="45">
        <v>0</v>
      </c>
      <c r="T5" s="46">
        <v>0</v>
      </c>
      <c r="U5" s="45">
        <v>0</v>
      </c>
      <c r="V5" s="46">
        <v>0</v>
      </c>
      <c r="W5" s="45">
        <v>0</v>
      </c>
      <c r="X5" s="46">
        <v>0</v>
      </c>
      <c r="Y5" s="45">
        <v>0</v>
      </c>
      <c r="Z5" s="46">
        <v>2</v>
      </c>
    </row>
    <row r="6" spans="1:26" x14ac:dyDescent="0.25">
      <c r="A6" s="44">
        <v>237</v>
      </c>
      <c r="B6" s="47" t="s">
        <v>97</v>
      </c>
      <c r="C6" s="47"/>
      <c r="D6" s="47"/>
      <c r="E6" s="47"/>
      <c r="F6" s="47"/>
      <c r="G6" s="47"/>
      <c r="H6" s="47"/>
      <c r="I6" s="45">
        <v>56</v>
      </c>
      <c r="J6" s="46">
        <v>13</v>
      </c>
      <c r="K6" s="45" t="s">
        <v>94</v>
      </c>
      <c r="L6" s="46" t="s">
        <v>94</v>
      </c>
      <c r="M6" s="45">
        <v>46</v>
      </c>
      <c r="N6" s="46">
        <v>11</v>
      </c>
      <c r="O6" s="45">
        <v>57</v>
      </c>
      <c r="P6" s="46">
        <v>11</v>
      </c>
      <c r="Q6" s="45">
        <v>45</v>
      </c>
      <c r="R6" s="46">
        <v>13</v>
      </c>
      <c r="S6" s="45">
        <v>0</v>
      </c>
      <c r="T6" s="46">
        <v>0</v>
      </c>
      <c r="U6" s="45" t="s">
        <v>94</v>
      </c>
      <c r="V6" s="46" t="s">
        <v>94</v>
      </c>
      <c r="W6" s="45">
        <v>0</v>
      </c>
      <c r="X6" s="46">
        <v>0</v>
      </c>
      <c r="Y6" s="45">
        <v>0</v>
      </c>
      <c r="Z6" s="46">
        <v>0</v>
      </c>
    </row>
    <row r="7" spans="1:26" x14ac:dyDescent="0.25">
      <c r="A7" s="44">
        <v>238</v>
      </c>
      <c r="B7" s="121" t="s">
        <v>98</v>
      </c>
      <c r="C7" s="121"/>
      <c r="D7" s="121"/>
      <c r="E7" s="121"/>
      <c r="F7" s="121"/>
      <c r="G7" s="121"/>
      <c r="H7" s="121"/>
      <c r="I7" s="45">
        <v>10</v>
      </c>
      <c r="J7" s="46">
        <v>7</v>
      </c>
      <c r="K7" s="45">
        <v>9</v>
      </c>
      <c r="L7" s="46">
        <v>16</v>
      </c>
      <c r="M7" s="45">
        <v>3</v>
      </c>
      <c r="N7" s="46">
        <v>3</v>
      </c>
      <c r="O7" s="45">
        <v>24</v>
      </c>
      <c r="P7" s="46">
        <v>32</v>
      </c>
      <c r="Q7" s="45">
        <v>31</v>
      </c>
      <c r="R7" s="46">
        <v>26</v>
      </c>
      <c r="S7" s="45">
        <v>0</v>
      </c>
      <c r="T7" s="46">
        <v>0</v>
      </c>
      <c r="U7" s="45">
        <v>0</v>
      </c>
      <c r="V7" s="46">
        <v>0</v>
      </c>
      <c r="W7" s="45">
        <v>0</v>
      </c>
      <c r="X7" s="46">
        <v>0</v>
      </c>
      <c r="Y7" s="45">
        <v>3</v>
      </c>
      <c r="Z7" s="46">
        <v>2</v>
      </c>
    </row>
    <row r="8" spans="1:26" x14ac:dyDescent="0.25">
      <c r="A8" s="44">
        <v>312</v>
      </c>
      <c r="B8" s="47" t="s">
        <v>99</v>
      </c>
      <c r="C8" s="47"/>
      <c r="D8" s="47"/>
      <c r="E8" s="47"/>
      <c r="F8" s="47"/>
      <c r="G8" s="47"/>
      <c r="H8" s="47"/>
      <c r="I8" s="45">
        <v>69</v>
      </c>
      <c r="J8" s="46">
        <v>21</v>
      </c>
      <c r="K8" s="45" t="s">
        <v>94</v>
      </c>
      <c r="L8" s="46" t="s">
        <v>94</v>
      </c>
      <c r="M8" s="45">
        <v>66</v>
      </c>
      <c r="N8" s="46">
        <v>13</v>
      </c>
      <c r="O8" s="45">
        <v>64</v>
      </c>
      <c r="P8" s="46">
        <v>17</v>
      </c>
      <c r="Q8" s="45" t="s">
        <v>94</v>
      </c>
      <c r="R8" s="46" t="s">
        <v>94</v>
      </c>
      <c r="S8" s="45">
        <v>0</v>
      </c>
      <c r="T8" s="46">
        <v>0</v>
      </c>
      <c r="U8" s="45">
        <v>0</v>
      </c>
      <c r="V8" s="46">
        <v>0</v>
      </c>
      <c r="W8" s="45">
        <v>0</v>
      </c>
      <c r="X8" s="46">
        <v>0</v>
      </c>
      <c r="Y8" s="45">
        <v>0</v>
      </c>
      <c r="Z8" s="46">
        <v>0</v>
      </c>
    </row>
    <row r="9" spans="1:26" x14ac:dyDescent="0.25">
      <c r="A9" s="44">
        <v>322</v>
      </c>
      <c r="B9" s="47" t="s">
        <v>100</v>
      </c>
      <c r="C9" s="47"/>
      <c r="D9" s="47"/>
      <c r="E9" s="47"/>
      <c r="F9" s="47"/>
      <c r="G9" s="47"/>
      <c r="H9" s="47"/>
      <c r="I9" s="45">
        <v>66</v>
      </c>
      <c r="J9" s="46">
        <v>24</v>
      </c>
      <c r="K9" s="45" t="s">
        <v>94</v>
      </c>
      <c r="L9" s="46" t="s">
        <v>94</v>
      </c>
      <c r="M9" s="45">
        <v>59</v>
      </c>
      <c r="N9" s="46">
        <v>17</v>
      </c>
      <c r="O9" s="45">
        <v>72</v>
      </c>
      <c r="P9" s="46">
        <v>21</v>
      </c>
      <c r="Q9" s="45">
        <v>51</v>
      </c>
      <c r="R9" s="46">
        <v>12</v>
      </c>
      <c r="S9" s="45" t="s">
        <v>94</v>
      </c>
      <c r="T9" s="46" t="s">
        <v>94</v>
      </c>
      <c r="U9" s="45">
        <v>0</v>
      </c>
      <c r="V9" s="46">
        <v>0</v>
      </c>
      <c r="W9" s="45">
        <v>0</v>
      </c>
      <c r="X9" s="46">
        <v>0</v>
      </c>
      <c r="Y9" s="45">
        <v>0</v>
      </c>
      <c r="Z9" s="46">
        <v>0</v>
      </c>
    </row>
    <row r="10" spans="1:26" x14ac:dyDescent="0.25">
      <c r="A10" s="44">
        <v>324</v>
      </c>
      <c r="B10" s="47" t="s">
        <v>101</v>
      </c>
      <c r="C10" s="47"/>
      <c r="D10" s="47"/>
      <c r="E10" s="47"/>
      <c r="F10" s="47"/>
      <c r="G10" s="47"/>
      <c r="H10" s="47"/>
      <c r="I10" s="45">
        <v>75</v>
      </c>
      <c r="J10" s="46">
        <v>9</v>
      </c>
      <c r="K10" s="45" t="s">
        <v>94</v>
      </c>
      <c r="L10" s="46" t="s">
        <v>94</v>
      </c>
      <c r="M10" s="45">
        <v>73</v>
      </c>
      <c r="N10" s="46">
        <v>14</v>
      </c>
      <c r="O10" s="45">
        <v>75</v>
      </c>
      <c r="P10" s="46">
        <v>8</v>
      </c>
      <c r="Q10" s="45" t="s">
        <v>94</v>
      </c>
      <c r="R10" s="46" t="s">
        <v>94</v>
      </c>
      <c r="S10" s="45">
        <v>0</v>
      </c>
      <c r="T10" s="46">
        <v>0</v>
      </c>
      <c r="U10" s="45">
        <v>0</v>
      </c>
      <c r="V10" s="46">
        <v>0</v>
      </c>
      <c r="W10" s="45">
        <v>0</v>
      </c>
      <c r="X10" s="46">
        <v>0</v>
      </c>
      <c r="Y10" s="45">
        <v>0</v>
      </c>
      <c r="Z10" s="46">
        <v>2</v>
      </c>
    </row>
    <row r="11" spans="1:26" x14ac:dyDescent="0.25">
      <c r="A11" s="44">
        <v>325</v>
      </c>
      <c r="B11" s="121" t="s">
        <v>102</v>
      </c>
      <c r="C11" s="121"/>
      <c r="D11" s="121"/>
      <c r="E11" s="121"/>
      <c r="F11" s="121"/>
      <c r="G11" s="121"/>
      <c r="H11" s="121"/>
      <c r="I11" s="45">
        <v>16</v>
      </c>
      <c r="J11" s="46">
        <v>1</v>
      </c>
      <c r="K11" s="45">
        <v>12</v>
      </c>
      <c r="L11" s="46">
        <v>1</v>
      </c>
      <c r="M11" s="45">
        <v>28</v>
      </c>
      <c r="N11" s="46">
        <v>6</v>
      </c>
      <c r="O11" s="45">
        <v>17</v>
      </c>
      <c r="P11" s="46">
        <v>1</v>
      </c>
      <c r="Q11" s="45">
        <v>6</v>
      </c>
      <c r="R11" s="46">
        <v>6</v>
      </c>
      <c r="S11" s="45">
        <v>2</v>
      </c>
      <c r="T11" s="46">
        <v>1</v>
      </c>
      <c r="U11" s="45">
        <v>10</v>
      </c>
      <c r="V11" s="46">
        <v>5</v>
      </c>
      <c r="W11" s="45">
        <v>0</v>
      </c>
      <c r="X11" s="46">
        <v>0</v>
      </c>
      <c r="Y11" s="45">
        <v>3</v>
      </c>
      <c r="Z11" s="46">
        <v>7</v>
      </c>
    </row>
    <row r="12" spans="1:26" x14ac:dyDescent="0.25">
      <c r="A12" s="44">
        <v>326</v>
      </c>
      <c r="B12" s="121" t="s">
        <v>103</v>
      </c>
      <c r="C12" s="121"/>
      <c r="D12" s="121"/>
      <c r="E12" s="121"/>
      <c r="F12" s="121"/>
      <c r="G12" s="121"/>
      <c r="H12" s="121"/>
      <c r="I12" s="45">
        <v>34</v>
      </c>
      <c r="J12" s="46">
        <v>19</v>
      </c>
      <c r="K12" s="45">
        <v>18</v>
      </c>
      <c r="L12" s="46">
        <v>8</v>
      </c>
      <c r="M12" s="45">
        <v>21</v>
      </c>
      <c r="N12" s="46">
        <v>12</v>
      </c>
      <c r="O12" s="45">
        <v>48</v>
      </c>
      <c r="P12" s="46">
        <v>20</v>
      </c>
      <c r="Q12" s="45">
        <v>26</v>
      </c>
      <c r="R12" s="46">
        <v>11</v>
      </c>
      <c r="S12" s="45">
        <v>0</v>
      </c>
      <c r="T12" s="46">
        <v>0</v>
      </c>
      <c r="U12" s="45">
        <v>0</v>
      </c>
      <c r="V12" s="46">
        <v>0</v>
      </c>
      <c r="W12" s="45">
        <v>0</v>
      </c>
      <c r="X12" s="46">
        <v>0</v>
      </c>
      <c r="Y12" s="45">
        <v>0</v>
      </c>
      <c r="Z12" s="46">
        <v>1</v>
      </c>
    </row>
    <row r="13" spans="1:26" x14ac:dyDescent="0.25">
      <c r="A13" s="44">
        <v>327</v>
      </c>
      <c r="B13" s="47" t="s">
        <v>104</v>
      </c>
      <c r="C13" s="47"/>
      <c r="D13" s="47"/>
      <c r="E13" s="47"/>
      <c r="F13" s="47"/>
      <c r="G13" s="47"/>
      <c r="H13" s="47"/>
      <c r="I13" s="45">
        <v>60</v>
      </c>
      <c r="J13" s="46">
        <v>11</v>
      </c>
      <c r="K13" s="45">
        <v>37</v>
      </c>
      <c r="L13" s="46">
        <v>3</v>
      </c>
      <c r="M13" s="45">
        <v>54</v>
      </c>
      <c r="N13" s="46">
        <v>8</v>
      </c>
      <c r="O13" s="45">
        <v>63</v>
      </c>
      <c r="P13" s="46">
        <v>10</v>
      </c>
      <c r="Q13" s="45">
        <v>54</v>
      </c>
      <c r="R13" s="46">
        <v>4</v>
      </c>
      <c r="S13" s="45">
        <v>0</v>
      </c>
      <c r="T13" s="46">
        <v>0</v>
      </c>
      <c r="U13" s="45" t="s">
        <v>94</v>
      </c>
      <c r="V13" s="46" t="s">
        <v>94</v>
      </c>
      <c r="W13" s="45">
        <v>0</v>
      </c>
      <c r="X13" s="46">
        <v>0</v>
      </c>
      <c r="Y13" s="45">
        <v>0</v>
      </c>
      <c r="Z13" s="46">
        <v>4</v>
      </c>
    </row>
    <row r="14" spans="1:26" x14ac:dyDescent="0.25">
      <c r="A14" s="44">
        <v>331</v>
      </c>
      <c r="B14" s="47" t="s">
        <v>105</v>
      </c>
      <c r="C14" s="47"/>
      <c r="D14" s="47"/>
      <c r="E14" s="47"/>
      <c r="F14" s="47"/>
      <c r="G14" s="47"/>
      <c r="H14" s="47"/>
      <c r="I14" s="45">
        <v>23</v>
      </c>
      <c r="J14" s="46">
        <v>2</v>
      </c>
      <c r="K14" s="45">
        <v>8</v>
      </c>
      <c r="L14" s="46">
        <v>2</v>
      </c>
      <c r="M14" s="45">
        <v>18</v>
      </c>
      <c r="N14" s="46">
        <v>2</v>
      </c>
      <c r="O14" s="45">
        <v>35</v>
      </c>
      <c r="P14" s="46">
        <v>4</v>
      </c>
      <c r="Q14" s="45">
        <v>20</v>
      </c>
      <c r="R14" s="46">
        <v>9</v>
      </c>
      <c r="S14" s="45" t="s">
        <v>94</v>
      </c>
      <c r="T14" s="46" t="s">
        <v>94</v>
      </c>
      <c r="U14" s="45" t="s">
        <v>94</v>
      </c>
      <c r="V14" s="46" t="s">
        <v>94</v>
      </c>
      <c r="W14" s="45" t="s">
        <v>94</v>
      </c>
      <c r="X14" s="46" t="s">
        <v>94</v>
      </c>
      <c r="Y14" s="45">
        <v>1</v>
      </c>
      <c r="Z14" s="46">
        <v>5</v>
      </c>
    </row>
    <row r="15" spans="1:26" x14ac:dyDescent="0.25">
      <c r="A15" s="44">
        <v>332</v>
      </c>
      <c r="B15" s="121" t="s">
        <v>106</v>
      </c>
      <c r="C15" s="121"/>
      <c r="D15" s="121"/>
      <c r="E15" s="121"/>
      <c r="F15" s="121"/>
      <c r="G15" s="121"/>
      <c r="H15" s="121"/>
      <c r="I15" s="45">
        <v>21</v>
      </c>
      <c r="J15" s="46">
        <v>18</v>
      </c>
      <c r="K15" s="45">
        <v>14</v>
      </c>
      <c r="L15" s="46">
        <v>13</v>
      </c>
      <c r="M15" s="45">
        <v>17</v>
      </c>
      <c r="N15" s="46">
        <v>18</v>
      </c>
      <c r="O15" s="45">
        <v>29</v>
      </c>
      <c r="P15" s="46">
        <v>15</v>
      </c>
      <c r="Q15" s="45">
        <v>22</v>
      </c>
      <c r="R15" s="46">
        <v>10</v>
      </c>
      <c r="S15" s="45">
        <v>0</v>
      </c>
      <c r="T15" s="46">
        <v>0</v>
      </c>
      <c r="U15" s="45" t="s">
        <v>94</v>
      </c>
      <c r="V15" s="46" t="s">
        <v>94</v>
      </c>
      <c r="W15" s="45">
        <v>0</v>
      </c>
      <c r="X15" s="46">
        <v>0</v>
      </c>
      <c r="Y15" s="45">
        <v>0</v>
      </c>
      <c r="Z15" s="46">
        <v>1</v>
      </c>
    </row>
    <row r="16" spans="1:26" x14ac:dyDescent="0.25">
      <c r="A16" s="44">
        <v>333</v>
      </c>
      <c r="B16" s="121" t="s">
        <v>107</v>
      </c>
      <c r="C16" s="121"/>
      <c r="D16" s="121"/>
      <c r="E16" s="121"/>
      <c r="F16" s="121"/>
      <c r="G16" s="121"/>
      <c r="H16" s="121"/>
      <c r="I16" s="45">
        <v>18</v>
      </c>
      <c r="J16" s="46">
        <v>6</v>
      </c>
      <c r="K16" s="45">
        <v>23</v>
      </c>
      <c r="L16" s="46">
        <v>11</v>
      </c>
      <c r="M16" s="45">
        <v>15</v>
      </c>
      <c r="N16" s="46">
        <v>9</v>
      </c>
      <c r="O16" s="45">
        <v>22</v>
      </c>
      <c r="P16" s="46">
        <v>5</v>
      </c>
      <c r="Q16" s="45">
        <v>8</v>
      </c>
      <c r="R16" s="46">
        <v>5</v>
      </c>
      <c r="S16" s="45" t="s">
        <v>94</v>
      </c>
      <c r="T16" s="46" t="s">
        <v>94</v>
      </c>
      <c r="U16" s="45" t="s">
        <v>94</v>
      </c>
      <c r="V16" s="46" t="s">
        <v>94</v>
      </c>
      <c r="W16" s="45">
        <v>0</v>
      </c>
      <c r="X16" s="46">
        <v>0</v>
      </c>
      <c r="Y16" s="45">
        <v>1</v>
      </c>
      <c r="Z16" s="46">
        <v>4</v>
      </c>
    </row>
    <row r="17" spans="1:26" x14ac:dyDescent="0.25">
      <c r="A17" s="44">
        <v>334</v>
      </c>
      <c r="B17" s="121" t="s">
        <v>108</v>
      </c>
      <c r="C17" s="121"/>
      <c r="D17" s="121"/>
      <c r="E17" s="121"/>
      <c r="F17" s="121"/>
      <c r="G17" s="121"/>
      <c r="H17" s="121"/>
      <c r="I17" s="45">
        <v>26</v>
      </c>
      <c r="J17" s="46">
        <v>8</v>
      </c>
      <c r="K17" s="45">
        <v>22</v>
      </c>
      <c r="L17" s="46">
        <v>9</v>
      </c>
      <c r="M17" s="45">
        <v>26</v>
      </c>
      <c r="N17" s="46">
        <v>16</v>
      </c>
      <c r="O17" s="45">
        <v>28</v>
      </c>
      <c r="P17" s="46">
        <v>7</v>
      </c>
      <c r="Q17" s="45">
        <v>19</v>
      </c>
      <c r="R17" s="46">
        <v>8</v>
      </c>
      <c r="S17" s="45" t="s">
        <v>94</v>
      </c>
      <c r="T17" s="46" t="s">
        <v>94</v>
      </c>
      <c r="U17" s="45">
        <v>0</v>
      </c>
      <c r="V17" s="46">
        <v>0</v>
      </c>
      <c r="W17" s="45">
        <v>0</v>
      </c>
      <c r="X17" s="46">
        <v>0</v>
      </c>
      <c r="Y17" s="45">
        <v>0</v>
      </c>
      <c r="Z17" s="46">
        <v>4</v>
      </c>
    </row>
    <row r="18" spans="1:26" x14ac:dyDescent="0.25">
      <c r="A18" s="44">
        <v>335</v>
      </c>
      <c r="B18" s="121" t="s">
        <v>109</v>
      </c>
      <c r="C18" s="121"/>
      <c r="D18" s="121"/>
      <c r="E18" s="121"/>
      <c r="F18" s="121"/>
      <c r="G18" s="121"/>
      <c r="H18" s="121"/>
      <c r="I18" s="45">
        <v>54</v>
      </c>
      <c r="J18" s="46">
        <v>12</v>
      </c>
      <c r="K18" s="45" t="s">
        <v>94</v>
      </c>
      <c r="L18" s="46" t="s">
        <v>94</v>
      </c>
      <c r="M18" s="45">
        <v>48</v>
      </c>
      <c r="N18" s="46">
        <v>15</v>
      </c>
      <c r="O18" s="45">
        <v>56</v>
      </c>
      <c r="P18" s="46">
        <v>9</v>
      </c>
      <c r="Q18" s="45">
        <v>36</v>
      </c>
      <c r="R18" s="46">
        <v>14</v>
      </c>
      <c r="S18" s="45" t="s">
        <v>94</v>
      </c>
      <c r="T18" s="46" t="s">
        <v>94</v>
      </c>
      <c r="U18" s="45">
        <v>0</v>
      </c>
      <c r="V18" s="46">
        <v>0</v>
      </c>
      <c r="W18" s="45">
        <v>0</v>
      </c>
      <c r="X18" s="46">
        <v>0</v>
      </c>
      <c r="Y18" s="45">
        <v>0</v>
      </c>
      <c r="Z18" s="46">
        <v>1</v>
      </c>
    </row>
    <row r="19" spans="1:26" x14ac:dyDescent="0.25">
      <c r="A19" s="44">
        <v>336</v>
      </c>
      <c r="B19" s="121" t="s">
        <v>110</v>
      </c>
      <c r="C19" s="121"/>
      <c r="D19" s="121"/>
      <c r="E19" s="121"/>
      <c r="F19" s="121"/>
      <c r="G19" s="121"/>
      <c r="H19" s="121"/>
      <c r="I19" s="45">
        <v>12</v>
      </c>
      <c r="J19" s="46">
        <v>5</v>
      </c>
      <c r="K19" s="45">
        <v>7</v>
      </c>
      <c r="L19" s="46">
        <v>6</v>
      </c>
      <c r="M19" s="45">
        <v>7</v>
      </c>
      <c r="N19" s="46">
        <v>5</v>
      </c>
      <c r="O19" s="45">
        <v>12</v>
      </c>
      <c r="P19" s="46">
        <v>3</v>
      </c>
      <c r="Q19" s="45">
        <v>7</v>
      </c>
      <c r="R19" s="46">
        <v>3</v>
      </c>
      <c r="S19" s="45" t="s">
        <v>94</v>
      </c>
      <c r="T19" s="46" t="s">
        <v>94</v>
      </c>
      <c r="U19" s="45" t="s">
        <v>94</v>
      </c>
      <c r="V19" s="46" t="s">
        <v>94</v>
      </c>
      <c r="W19" s="45">
        <v>0</v>
      </c>
      <c r="X19" s="46">
        <v>0</v>
      </c>
      <c r="Y19" s="45">
        <v>3</v>
      </c>
      <c r="Z19" s="46">
        <v>5</v>
      </c>
    </row>
    <row r="20" spans="1:26" x14ac:dyDescent="0.25">
      <c r="A20" s="44">
        <v>339</v>
      </c>
      <c r="B20" s="121" t="s">
        <v>111</v>
      </c>
      <c r="C20" s="121"/>
      <c r="D20" s="121"/>
      <c r="E20" s="121"/>
      <c r="F20" s="121"/>
      <c r="G20" s="121"/>
      <c r="H20" s="121"/>
      <c r="I20" s="45">
        <v>28</v>
      </c>
      <c r="J20" s="46">
        <v>14</v>
      </c>
      <c r="K20" s="45">
        <v>17</v>
      </c>
      <c r="L20" s="46">
        <v>10</v>
      </c>
      <c r="M20" s="45">
        <v>22</v>
      </c>
      <c r="N20" s="46">
        <v>26</v>
      </c>
      <c r="O20" s="45">
        <v>31</v>
      </c>
      <c r="P20" s="46">
        <v>12</v>
      </c>
      <c r="Q20" s="45">
        <v>18</v>
      </c>
      <c r="R20" s="46">
        <v>2</v>
      </c>
      <c r="S20" s="45" t="s">
        <v>94</v>
      </c>
      <c r="T20" s="46" t="s">
        <v>94</v>
      </c>
      <c r="U20" s="45" t="s">
        <v>94</v>
      </c>
      <c r="V20" s="46" t="s">
        <v>94</v>
      </c>
      <c r="W20" s="45">
        <v>0</v>
      </c>
      <c r="X20" s="46">
        <v>0</v>
      </c>
      <c r="Y20" s="45">
        <v>0</v>
      </c>
      <c r="Z20" s="46">
        <v>2</v>
      </c>
    </row>
    <row r="21" spans="1:26" x14ac:dyDescent="0.25">
      <c r="A21" s="44">
        <v>423</v>
      </c>
      <c r="B21" s="47" t="s">
        <v>112</v>
      </c>
      <c r="C21" s="47"/>
      <c r="D21" s="47"/>
      <c r="E21" s="47"/>
      <c r="F21" s="47"/>
      <c r="G21" s="47"/>
      <c r="H21" s="47"/>
      <c r="I21" s="45">
        <v>14</v>
      </c>
      <c r="J21" s="46">
        <v>30</v>
      </c>
      <c r="K21" s="45">
        <v>20</v>
      </c>
      <c r="L21" s="46">
        <v>24</v>
      </c>
      <c r="M21" s="45">
        <v>14</v>
      </c>
      <c r="N21" s="46">
        <v>32</v>
      </c>
      <c r="O21" s="45">
        <v>11</v>
      </c>
      <c r="P21" s="46">
        <v>24</v>
      </c>
      <c r="Q21" s="45">
        <v>16</v>
      </c>
      <c r="R21" s="46">
        <v>18</v>
      </c>
      <c r="S21" s="45" t="s">
        <v>94</v>
      </c>
      <c r="T21" s="46" t="s">
        <v>94</v>
      </c>
      <c r="U21" s="45" t="s">
        <v>94</v>
      </c>
      <c r="V21" s="46" t="s">
        <v>94</v>
      </c>
      <c r="W21" s="45">
        <v>0</v>
      </c>
      <c r="X21" s="46">
        <v>0</v>
      </c>
      <c r="Y21" s="45">
        <v>0</v>
      </c>
      <c r="Z21" s="46">
        <v>0</v>
      </c>
    </row>
    <row r="22" spans="1:26" x14ac:dyDescent="0.25">
      <c r="A22" s="44">
        <v>424</v>
      </c>
      <c r="B22" s="47" t="s">
        <v>113</v>
      </c>
      <c r="C22" s="47"/>
      <c r="D22" s="47"/>
      <c r="E22" s="47"/>
      <c r="F22" s="47"/>
      <c r="G22" s="47"/>
      <c r="H22" s="47"/>
      <c r="I22" s="45">
        <v>19</v>
      </c>
      <c r="J22" s="46">
        <v>27</v>
      </c>
      <c r="K22" s="45">
        <v>37</v>
      </c>
      <c r="L22" s="46">
        <v>23</v>
      </c>
      <c r="M22" s="45">
        <v>30</v>
      </c>
      <c r="N22" s="46">
        <v>37</v>
      </c>
      <c r="O22" s="45">
        <v>15</v>
      </c>
      <c r="P22" s="46">
        <v>22</v>
      </c>
      <c r="Q22" s="45">
        <v>23</v>
      </c>
      <c r="R22" s="46">
        <v>16</v>
      </c>
      <c r="S22" s="45">
        <v>0</v>
      </c>
      <c r="T22" s="46">
        <v>0</v>
      </c>
      <c r="U22" s="45" t="s">
        <v>94</v>
      </c>
      <c r="V22" s="46" t="s">
        <v>94</v>
      </c>
      <c r="W22" s="45">
        <v>0</v>
      </c>
      <c r="X22" s="46">
        <v>0</v>
      </c>
      <c r="Y22" s="45">
        <v>0</v>
      </c>
      <c r="Z22" s="46">
        <v>0</v>
      </c>
    </row>
    <row r="23" spans="1:26" x14ac:dyDescent="0.25">
      <c r="A23" s="44">
        <v>425</v>
      </c>
      <c r="B23" s="47" t="s">
        <v>114</v>
      </c>
      <c r="C23" s="47"/>
      <c r="D23" s="47"/>
      <c r="E23" s="47"/>
      <c r="F23" s="47"/>
      <c r="G23" s="47"/>
      <c r="H23" s="47"/>
      <c r="I23" s="45">
        <v>71</v>
      </c>
      <c r="J23" s="46">
        <v>33</v>
      </c>
      <c r="K23" s="45" t="s">
        <v>94</v>
      </c>
      <c r="L23" s="46" t="s">
        <v>94</v>
      </c>
      <c r="M23" s="45">
        <v>71</v>
      </c>
      <c r="N23" s="46">
        <v>47</v>
      </c>
      <c r="O23" s="45">
        <v>66</v>
      </c>
      <c r="P23" s="46">
        <v>28</v>
      </c>
      <c r="Q23" s="45">
        <v>54</v>
      </c>
      <c r="R23" s="46">
        <v>1</v>
      </c>
      <c r="S23" s="45">
        <v>0</v>
      </c>
      <c r="T23" s="46">
        <v>0</v>
      </c>
      <c r="U23" s="45">
        <v>0</v>
      </c>
      <c r="V23" s="46">
        <v>0</v>
      </c>
      <c r="W23" s="45">
        <v>0</v>
      </c>
      <c r="X23" s="46">
        <v>0</v>
      </c>
      <c r="Y23" s="45">
        <v>0</v>
      </c>
      <c r="Z23" s="46">
        <v>1</v>
      </c>
    </row>
    <row r="24" spans="1:26" x14ac:dyDescent="0.25">
      <c r="A24" s="44">
        <v>445</v>
      </c>
      <c r="B24" s="47" t="s">
        <v>115</v>
      </c>
      <c r="C24" s="47"/>
      <c r="D24" s="47"/>
      <c r="E24" s="47"/>
      <c r="F24" s="47"/>
      <c r="G24" s="47"/>
      <c r="H24" s="47"/>
      <c r="I24" s="45">
        <v>27</v>
      </c>
      <c r="J24" s="46">
        <v>79</v>
      </c>
      <c r="K24" s="45">
        <v>18</v>
      </c>
      <c r="L24" s="46">
        <v>41</v>
      </c>
      <c r="M24" s="45">
        <v>23</v>
      </c>
      <c r="N24" s="46">
        <v>70</v>
      </c>
      <c r="O24" s="45">
        <v>27</v>
      </c>
      <c r="P24" s="46">
        <v>77</v>
      </c>
      <c r="Q24" s="45">
        <v>41</v>
      </c>
      <c r="R24" s="46">
        <v>40</v>
      </c>
      <c r="S24" s="45">
        <v>0</v>
      </c>
      <c r="T24" s="46">
        <v>0</v>
      </c>
      <c r="U24" s="45">
        <v>11</v>
      </c>
      <c r="V24" s="46">
        <v>1</v>
      </c>
      <c r="W24" s="45">
        <v>0</v>
      </c>
      <c r="X24" s="46">
        <v>0</v>
      </c>
      <c r="Y24" s="45">
        <v>0</v>
      </c>
      <c r="Z24" s="46">
        <v>1</v>
      </c>
    </row>
    <row r="25" spans="1:26" x14ac:dyDescent="0.25">
      <c r="A25" s="44">
        <v>446</v>
      </c>
      <c r="B25" s="121" t="s">
        <v>116</v>
      </c>
      <c r="C25" s="121"/>
      <c r="D25" s="121"/>
      <c r="E25" s="121"/>
      <c r="F25" s="121"/>
      <c r="G25" s="121"/>
      <c r="H25" s="122"/>
      <c r="I25" s="45">
        <v>24</v>
      </c>
      <c r="J25" s="46">
        <v>29</v>
      </c>
      <c r="K25" s="45">
        <v>20</v>
      </c>
      <c r="L25" s="46">
        <v>36</v>
      </c>
      <c r="M25" s="45">
        <v>37</v>
      </c>
      <c r="N25" s="46">
        <v>63</v>
      </c>
      <c r="O25" s="45">
        <v>26</v>
      </c>
      <c r="P25" s="46">
        <v>34</v>
      </c>
      <c r="Q25" s="45">
        <v>45</v>
      </c>
      <c r="R25" s="46">
        <v>43</v>
      </c>
      <c r="S25" s="45" t="s">
        <v>94</v>
      </c>
      <c r="T25" s="46" t="s">
        <v>94</v>
      </c>
      <c r="U25" s="45">
        <v>5</v>
      </c>
      <c r="V25" s="46">
        <v>3</v>
      </c>
      <c r="W25" s="45" t="s">
        <v>94</v>
      </c>
      <c r="X25" s="46" t="s">
        <v>94</v>
      </c>
      <c r="Y25" s="45">
        <v>1</v>
      </c>
      <c r="Z25" s="46">
        <v>1</v>
      </c>
    </row>
    <row r="26" spans="1:26" x14ac:dyDescent="0.25">
      <c r="A26" s="44">
        <v>452</v>
      </c>
      <c r="B26" s="121" t="s">
        <v>117</v>
      </c>
      <c r="C26" s="121"/>
      <c r="D26" s="121"/>
      <c r="E26" s="121"/>
      <c r="F26" s="121"/>
      <c r="G26" s="121"/>
      <c r="H26" s="122"/>
      <c r="I26" s="45">
        <v>15</v>
      </c>
      <c r="J26" s="46">
        <v>81</v>
      </c>
      <c r="K26" s="45">
        <v>12</v>
      </c>
      <c r="L26" s="46">
        <v>43</v>
      </c>
      <c r="M26" s="45">
        <v>16</v>
      </c>
      <c r="N26" s="46">
        <v>76</v>
      </c>
      <c r="O26" s="45">
        <v>13</v>
      </c>
      <c r="P26" s="46">
        <v>78</v>
      </c>
      <c r="Q26" s="45">
        <v>33</v>
      </c>
      <c r="R26" s="46">
        <v>53</v>
      </c>
      <c r="S26" s="45">
        <v>0</v>
      </c>
      <c r="T26" s="46">
        <v>0</v>
      </c>
      <c r="U26" s="45">
        <v>9</v>
      </c>
      <c r="V26" s="46">
        <v>2</v>
      </c>
      <c r="W26" s="45" t="s">
        <v>94</v>
      </c>
      <c r="X26" s="46" t="s">
        <v>94</v>
      </c>
      <c r="Y26" s="45">
        <v>1</v>
      </c>
      <c r="Z26" s="46">
        <v>1</v>
      </c>
    </row>
    <row r="27" spans="1:26" x14ac:dyDescent="0.25">
      <c r="A27" s="44">
        <v>483</v>
      </c>
      <c r="B27" s="121" t="s">
        <v>118</v>
      </c>
      <c r="C27" s="121"/>
      <c r="D27" s="121"/>
      <c r="E27" s="121"/>
      <c r="F27" s="121"/>
      <c r="G27" s="121"/>
      <c r="H27" s="122"/>
      <c r="I27" s="45" t="s">
        <v>94</v>
      </c>
      <c r="J27" s="46" t="s">
        <v>94</v>
      </c>
      <c r="K27" s="45">
        <v>0</v>
      </c>
      <c r="L27" s="46">
        <v>0</v>
      </c>
      <c r="M27" s="45" t="s">
        <v>94</v>
      </c>
      <c r="N27" s="46" t="s">
        <v>94</v>
      </c>
      <c r="O27" s="45" t="s">
        <v>94</v>
      </c>
      <c r="P27" s="46" t="s">
        <v>94</v>
      </c>
      <c r="Q27" s="45">
        <v>0</v>
      </c>
      <c r="R27" s="46">
        <v>0</v>
      </c>
      <c r="S27" s="45">
        <v>0</v>
      </c>
      <c r="T27" s="46">
        <v>0</v>
      </c>
      <c r="U27" s="45">
        <v>0</v>
      </c>
      <c r="V27" s="46">
        <v>0</v>
      </c>
      <c r="W27" s="45">
        <v>0</v>
      </c>
      <c r="X27" s="46">
        <v>0</v>
      </c>
      <c r="Y27" s="45">
        <v>0</v>
      </c>
      <c r="Z27" s="46">
        <v>0</v>
      </c>
    </row>
    <row r="28" spans="1:26" x14ac:dyDescent="0.25">
      <c r="A28" s="44">
        <v>486</v>
      </c>
      <c r="B28" s="121" t="s">
        <v>119</v>
      </c>
      <c r="C28" s="121"/>
      <c r="D28" s="121"/>
      <c r="E28" s="121"/>
      <c r="F28" s="121"/>
      <c r="G28" s="121"/>
      <c r="H28" s="122"/>
      <c r="I28" s="45">
        <v>86</v>
      </c>
      <c r="J28" s="46">
        <v>4</v>
      </c>
      <c r="K28" s="45" t="s">
        <v>94</v>
      </c>
      <c r="L28" s="46" t="s">
        <v>94</v>
      </c>
      <c r="M28" s="45" t="s">
        <v>94</v>
      </c>
      <c r="N28" s="46" t="s">
        <v>94</v>
      </c>
      <c r="O28" s="45" t="s">
        <v>94</v>
      </c>
      <c r="P28" s="46" t="s">
        <v>94</v>
      </c>
      <c r="Q28" s="45" t="s">
        <v>94</v>
      </c>
      <c r="R28" s="46" t="s">
        <v>94</v>
      </c>
      <c r="S28" s="45">
        <v>0</v>
      </c>
      <c r="T28" s="46">
        <v>0</v>
      </c>
      <c r="U28" s="45">
        <v>0</v>
      </c>
      <c r="V28" s="46">
        <v>0</v>
      </c>
      <c r="W28" s="45">
        <v>0</v>
      </c>
      <c r="X28" s="46">
        <v>0</v>
      </c>
      <c r="Y28" s="45">
        <v>0</v>
      </c>
      <c r="Z28" s="46">
        <v>1</v>
      </c>
    </row>
    <row r="29" spans="1:26" x14ac:dyDescent="0.25">
      <c r="A29" s="44">
        <v>517</v>
      </c>
      <c r="B29" s="121" t="s">
        <v>120</v>
      </c>
      <c r="C29" s="121"/>
      <c r="D29" s="121"/>
      <c r="E29" s="121"/>
      <c r="F29" s="121"/>
      <c r="G29" s="121"/>
      <c r="H29" s="122"/>
      <c r="I29" s="45">
        <v>36</v>
      </c>
      <c r="J29" s="46">
        <v>26</v>
      </c>
      <c r="K29" s="45" t="s">
        <v>94</v>
      </c>
      <c r="L29" s="46" t="s">
        <v>94</v>
      </c>
      <c r="M29" s="45">
        <v>34</v>
      </c>
      <c r="N29" s="46">
        <v>19</v>
      </c>
      <c r="O29" s="45">
        <v>34</v>
      </c>
      <c r="P29" s="46">
        <v>25</v>
      </c>
      <c r="Q29" s="45">
        <v>32</v>
      </c>
      <c r="R29" s="46">
        <v>15</v>
      </c>
      <c r="S29" s="45">
        <v>0</v>
      </c>
      <c r="T29" s="46">
        <v>0</v>
      </c>
      <c r="U29" s="45" t="s">
        <v>94</v>
      </c>
      <c r="V29" s="46" t="s">
        <v>94</v>
      </c>
      <c r="W29" s="45" t="s">
        <v>94</v>
      </c>
      <c r="X29" s="46" t="s">
        <v>94</v>
      </c>
      <c r="Y29" s="45">
        <v>0</v>
      </c>
      <c r="Z29" s="46">
        <v>0</v>
      </c>
    </row>
    <row r="30" spans="1:26" x14ac:dyDescent="0.25">
      <c r="A30" s="44">
        <v>522</v>
      </c>
      <c r="B30" s="121" t="s">
        <v>121</v>
      </c>
      <c r="C30" s="121"/>
      <c r="D30" s="121"/>
      <c r="E30" s="121"/>
      <c r="F30" s="121"/>
      <c r="G30" s="121"/>
      <c r="H30" s="122"/>
      <c r="I30" s="45">
        <v>7</v>
      </c>
      <c r="J30" s="46">
        <v>49</v>
      </c>
      <c r="K30" s="45">
        <v>16</v>
      </c>
      <c r="L30" s="46">
        <v>30</v>
      </c>
      <c r="M30" s="45">
        <v>9</v>
      </c>
      <c r="N30" s="46">
        <v>50</v>
      </c>
      <c r="O30" s="45">
        <v>5</v>
      </c>
      <c r="P30" s="46">
        <v>46</v>
      </c>
      <c r="Q30" s="45">
        <v>13</v>
      </c>
      <c r="R30" s="46">
        <v>24</v>
      </c>
      <c r="S30" s="45" t="s">
        <v>94</v>
      </c>
      <c r="T30" s="46" t="s">
        <v>94</v>
      </c>
      <c r="U30" s="45">
        <v>14</v>
      </c>
      <c r="V30" s="46">
        <v>11</v>
      </c>
      <c r="W30" s="45">
        <v>0</v>
      </c>
      <c r="X30" s="46">
        <v>0</v>
      </c>
      <c r="Y30" s="45">
        <v>3</v>
      </c>
      <c r="Z30" s="46">
        <v>0</v>
      </c>
    </row>
    <row r="31" spans="1:26" x14ac:dyDescent="0.25">
      <c r="A31" s="44">
        <v>523</v>
      </c>
      <c r="B31" s="121" t="s">
        <v>122</v>
      </c>
      <c r="C31" s="121"/>
      <c r="D31" s="121"/>
      <c r="E31" s="121"/>
      <c r="F31" s="121"/>
      <c r="G31" s="121"/>
      <c r="H31" s="122"/>
      <c r="I31" s="45">
        <v>42</v>
      </c>
      <c r="J31" s="46">
        <v>36</v>
      </c>
      <c r="K31" s="45" t="s">
        <v>94</v>
      </c>
      <c r="L31" s="46" t="s">
        <v>94</v>
      </c>
      <c r="M31" s="45">
        <v>63</v>
      </c>
      <c r="N31" s="46">
        <v>29</v>
      </c>
      <c r="O31" s="45">
        <v>33</v>
      </c>
      <c r="P31" s="46">
        <v>30</v>
      </c>
      <c r="Q31" s="45">
        <v>30</v>
      </c>
      <c r="R31" s="46">
        <v>20</v>
      </c>
      <c r="S31" s="45" t="s">
        <v>94</v>
      </c>
      <c r="T31" s="46" t="s">
        <v>94</v>
      </c>
      <c r="U31" s="45" t="s">
        <v>94</v>
      </c>
      <c r="V31" s="46" t="s">
        <v>94</v>
      </c>
      <c r="W31" s="45">
        <v>0</v>
      </c>
      <c r="X31" s="46">
        <v>0</v>
      </c>
      <c r="Y31" s="45">
        <v>0</v>
      </c>
      <c r="Z31" s="46">
        <v>0</v>
      </c>
    </row>
    <row r="32" spans="1:26" x14ac:dyDescent="0.25">
      <c r="A32" s="44">
        <v>524</v>
      </c>
      <c r="B32" s="47" t="s">
        <v>123</v>
      </c>
      <c r="C32" s="47"/>
      <c r="D32" s="47"/>
      <c r="E32" s="47"/>
      <c r="F32" s="47"/>
      <c r="G32" s="47"/>
      <c r="H32" s="47"/>
      <c r="I32" s="45">
        <v>13</v>
      </c>
      <c r="J32" s="46">
        <v>35</v>
      </c>
      <c r="K32" s="45">
        <v>23</v>
      </c>
      <c r="L32" s="46">
        <v>5</v>
      </c>
      <c r="M32" s="45">
        <v>19</v>
      </c>
      <c r="N32" s="46">
        <v>30</v>
      </c>
      <c r="O32" s="45">
        <v>10</v>
      </c>
      <c r="P32" s="46">
        <v>31</v>
      </c>
      <c r="Q32" s="45">
        <v>14</v>
      </c>
      <c r="R32" s="46">
        <v>23</v>
      </c>
      <c r="S32" s="45" t="s">
        <v>94</v>
      </c>
      <c r="T32" s="46" t="s">
        <v>94</v>
      </c>
      <c r="U32" s="45">
        <v>12</v>
      </c>
      <c r="V32" s="46">
        <v>9</v>
      </c>
      <c r="W32" s="45">
        <v>0</v>
      </c>
      <c r="X32" s="46">
        <v>0</v>
      </c>
      <c r="Y32" s="45">
        <v>1</v>
      </c>
      <c r="Z32" s="46">
        <v>2</v>
      </c>
    </row>
    <row r="33" spans="1:26" x14ac:dyDescent="0.25">
      <c r="A33" s="44">
        <v>541</v>
      </c>
      <c r="B33" s="121" t="s">
        <v>124</v>
      </c>
      <c r="C33" s="121"/>
      <c r="D33" s="121"/>
      <c r="E33" s="121"/>
      <c r="F33" s="121"/>
      <c r="G33" s="121"/>
      <c r="H33" s="122"/>
      <c r="I33" s="45">
        <v>3</v>
      </c>
      <c r="J33" s="46">
        <v>23</v>
      </c>
      <c r="K33" s="45">
        <v>6</v>
      </c>
      <c r="L33" s="46">
        <v>17</v>
      </c>
      <c r="M33" s="45">
        <v>5</v>
      </c>
      <c r="N33" s="46">
        <v>39</v>
      </c>
      <c r="O33" s="45">
        <v>3</v>
      </c>
      <c r="P33" s="46">
        <v>23</v>
      </c>
      <c r="Q33" s="45">
        <v>4</v>
      </c>
      <c r="R33" s="46">
        <v>27</v>
      </c>
      <c r="S33" s="45">
        <v>3</v>
      </c>
      <c r="T33" s="46">
        <v>2</v>
      </c>
      <c r="U33" s="45">
        <v>1</v>
      </c>
      <c r="V33" s="46">
        <v>6</v>
      </c>
      <c r="W33" s="45" t="s">
        <v>94</v>
      </c>
      <c r="X33" s="46" t="s">
        <v>94</v>
      </c>
      <c r="Y33" s="45">
        <v>7</v>
      </c>
      <c r="Z33" s="46">
        <v>2</v>
      </c>
    </row>
    <row r="34" spans="1:26" x14ac:dyDescent="0.25">
      <c r="A34" s="44">
        <v>551</v>
      </c>
      <c r="B34" s="121" t="s">
        <v>125</v>
      </c>
      <c r="C34" s="121"/>
      <c r="D34" s="121"/>
      <c r="E34" s="121"/>
      <c r="F34" s="121"/>
      <c r="G34" s="121"/>
      <c r="H34" s="122"/>
      <c r="I34" s="45">
        <v>37</v>
      </c>
      <c r="J34" s="46">
        <v>17</v>
      </c>
      <c r="K34" s="45">
        <v>31</v>
      </c>
      <c r="L34" s="46">
        <v>7</v>
      </c>
      <c r="M34" s="45">
        <v>48</v>
      </c>
      <c r="N34" s="46">
        <v>23</v>
      </c>
      <c r="O34" s="45">
        <v>40</v>
      </c>
      <c r="P34" s="46">
        <v>18</v>
      </c>
      <c r="Q34" s="45">
        <v>21</v>
      </c>
      <c r="R34" s="46">
        <v>17</v>
      </c>
      <c r="S34" s="45" t="s">
        <v>94</v>
      </c>
      <c r="T34" s="46" t="s">
        <v>94</v>
      </c>
      <c r="U34" s="45" t="s">
        <v>94</v>
      </c>
      <c r="V34" s="46" t="s">
        <v>94</v>
      </c>
      <c r="W34" s="45">
        <v>0</v>
      </c>
      <c r="X34" s="46">
        <v>0</v>
      </c>
      <c r="Y34" s="45">
        <v>0</v>
      </c>
      <c r="Z34" s="46">
        <v>1</v>
      </c>
    </row>
    <row r="35" spans="1:26" x14ac:dyDescent="0.25">
      <c r="A35" s="44">
        <v>561</v>
      </c>
      <c r="B35" s="121" t="s">
        <v>126</v>
      </c>
      <c r="C35" s="121"/>
      <c r="D35" s="121"/>
      <c r="E35" s="121"/>
      <c r="F35" s="121"/>
      <c r="G35" s="121"/>
      <c r="H35" s="122"/>
      <c r="I35" s="45">
        <v>5</v>
      </c>
      <c r="J35" s="46">
        <v>65</v>
      </c>
      <c r="K35" s="45">
        <v>4</v>
      </c>
      <c r="L35" s="46">
        <v>29</v>
      </c>
      <c r="M35" s="45">
        <v>6</v>
      </c>
      <c r="N35" s="46">
        <v>64</v>
      </c>
      <c r="O35" s="45">
        <v>4</v>
      </c>
      <c r="P35" s="46">
        <v>62</v>
      </c>
      <c r="Q35" s="45">
        <v>11</v>
      </c>
      <c r="R35" s="46">
        <v>39</v>
      </c>
      <c r="S35" s="45" t="s">
        <v>94</v>
      </c>
      <c r="T35" s="46" t="s">
        <v>94</v>
      </c>
      <c r="U35" s="45">
        <v>8</v>
      </c>
      <c r="V35" s="46">
        <v>12</v>
      </c>
      <c r="W35" s="45" t="s">
        <v>94</v>
      </c>
      <c r="X35" s="46" t="s">
        <v>94</v>
      </c>
      <c r="Y35" s="45">
        <v>5</v>
      </c>
      <c r="Z35" s="46">
        <v>0</v>
      </c>
    </row>
    <row r="36" spans="1:26" x14ac:dyDescent="0.25">
      <c r="A36" s="44">
        <v>611</v>
      </c>
      <c r="B36" s="121" t="s">
        <v>127</v>
      </c>
      <c r="C36" s="121"/>
      <c r="D36" s="121"/>
      <c r="E36" s="121"/>
      <c r="F36" s="121"/>
      <c r="G36" s="121"/>
      <c r="H36" s="122"/>
      <c r="I36" s="45">
        <v>1</v>
      </c>
      <c r="J36" s="46">
        <v>32</v>
      </c>
      <c r="K36" s="45">
        <v>5</v>
      </c>
      <c r="L36" s="46">
        <v>34</v>
      </c>
      <c r="M36" s="45">
        <v>4</v>
      </c>
      <c r="N36" s="46">
        <v>60</v>
      </c>
      <c r="O36" s="45">
        <v>1</v>
      </c>
      <c r="P36" s="46">
        <v>41</v>
      </c>
      <c r="Q36" s="45">
        <v>1</v>
      </c>
      <c r="R36" s="46">
        <v>30</v>
      </c>
      <c r="S36" s="45">
        <v>1</v>
      </c>
      <c r="T36" s="46">
        <v>4</v>
      </c>
      <c r="U36" s="45">
        <v>6</v>
      </c>
      <c r="V36" s="46">
        <v>14</v>
      </c>
      <c r="W36" s="45">
        <v>1</v>
      </c>
      <c r="X36" s="46">
        <v>1</v>
      </c>
      <c r="Y36" s="45">
        <v>8</v>
      </c>
      <c r="Z36" s="46">
        <v>2</v>
      </c>
    </row>
    <row r="37" spans="1:26" x14ac:dyDescent="0.25">
      <c r="A37" s="44">
        <v>621</v>
      </c>
      <c r="B37" s="121" t="s">
        <v>128</v>
      </c>
      <c r="C37" s="121"/>
      <c r="D37" s="121"/>
      <c r="E37" s="121"/>
      <c r="F37" s="121"/>
      <c r="G37" s="121"/>
      <c r="H37" s="122"/>
      <c r="I37" s="45">
        <v>4</v>
      </c>
      <c r="J37" s="46">
        <v>45</v>
      </c>
      <c r="K37" s="45">
        <v>3</v>
      </c>
      <c r="L37" s="46">
        <v>33</v>
      </c>
      <c r="M37" s="45">
        <v>2</v>
      </c>
      <c r="N37" s="46">
        <v>24</v>
      </c>
      <c r="O37" s="45">
        <v>7</v>
      </c>
      <c r="P37" s="46">
        <v>53</v>
      </c>
      <c r="Q37" s="45">
        <v>3</v>
      </c>
      <c r="R37" s="46">
        <v>31</v>
      </c>
      <c r="S37" s="45">
        <v>3</v>
      </c>
      <c r="T37" s="46">
        <v>5</v>
      </c>
      <c r="U37" s="45">
        <v>3</v>
      </c>
      <c r="V37" s="46">
        <v>4</v>
      </c>
      <c r="W37" s="45" t="s">
        <v>94</v>
      </c>
      <c r="X37" s="46" t="s">
        <v>94</v>
      </c>
      <c r="Y37" s="45">
        <v>7</v>
      </c>
      <c r="Z37" s="46">
        <v>2</v>
      </c>
    </row>
    <row r="38" spans="1:26" x14ac:dyDescent="0.25">
      <c r="A38" s="44">
        <v>622</v>
      </c>
      <c r="B38" s="121" t="s">
        <v>129</v>
      </c>
      <c r="C38" s="121"/>
      <c r="D38" s="121"/>
      <c r="E38" s="121"/>
      <c r="F38" s="121"/>
      <c r="G38" s="121"/>
      <c r="H38" s="122"/>
      <c r="I38" s="45">
        <v>2</v>
      </c>
      <c r="J38" s="46">
        <v>16</v>
      </c>
      <c r="K38" s="45">
        <v>2</v>
      </c>
      <c r="L38" s="46">
        <v>22</v>
      </c>
      <c r="M38" s="45">
        <v>1</v>
      </c>
      <c r="N38" s="46">
        <v>7</v>
      </c>
      <c r="O38" s="45">
        <v>2</v>
      </c>
      <c r="P38" s="46">
        <v>13</v>
      </c>
      <c r="Q38" s="45">
        <v>2</v>
      </c>
      <c r="R38" s="46">
        <v>28</v>
      </c>
      <c r="S38" s="45">
        <v>5</v>
      </c>
      <c r="T38" s="46">
        <v>6</v>
      </c>
      <c r="U38" s="45">
        <v>2</v>
      </c>
      <c r="V38" s="46">
        <v>10</v>
      </c>
      <c r="W38" s="45" t="s">
        <v>94</v>
      </c>
      <c r="X38" s="46" t="s">
        <v>94</v>
      </c>
      <c r="Y38" s="45">
        <v>7</v>
      </c>
      <c r="Z38" s="46">
        <v>3</v>
      </c>
    </row>
    <row r="39" spans="1:26" x14ac:dyDescent="0.25">
      <c r="A39" s="44">
        <v>623</v>
      </c>
      <c r="B39" s="121" t="s">
        <v>130</v>
      </c>
      <c r="C39" s="121"/>
      <c r="D39" s="121"/>
      <c r="E39" s="121"/>
      <c r="F39" s="121"/>
      <c r="G39" s="121"/>
      <c r="H39" s="122"/>
      <c r="I39" s="45">
        <v>6</v>
      </c>
      <c r="J39" s="46">
        <v>38</v>
      </c>
      <c r="K39" s="45">
        <v>1</v>
      </c>
      <c r="L39" s="46">
        <v>14</v>
      </c>
      <c r="M39" s="45">
        <v>11</v>
      </c>
      <c r="N39" s="46">
        <v>21</v>
      </c>
      <c r="O39" s="45">
        <v>14</v>
      </c>
      <c r="P39" s="46">
        <v>63</v>
      </c>
      <c r="Q39" s="45">
        <v>9</v>
      </c>
      <c r="R39" s="46">
        <v>41</v>
      </c>
      <c r="S39" s="45" t="s">
        <v>94</v>
      </c>
      <c r="T39" s="46" t="s">
        <v>94</v>
      </c>
      <c r="U39" s="45" t="s">
        <v>94</v>
      </c>
      <c r="V39" s="46" t="s">
        <v>94</v>
      </c>
      <c r="W39" s="45" t="s">
        <v>94</v>
      </c>
      <c r="X39" s="46" t="s">
        <v>94</v>
      </c>
      <c r="Y39" s="45">
        <v>3</v>
      </c>
      <c r="Z39" s="46">
        <v>0</v>
      </c>
    </row>
    <row r="40" spans="1:26" x14ac:dyDescent="0.25">
      <c r="A40" s="44">
        <v>624</v>
      </c>
      <c r="B40" s="121" t="s">
        <v>131</v>
      </c>
      <c r="C40" s="121"/>
      <c r="D40" s="121"/>
      <c r="E40" s="121"/>
      <c r="F40" s="121"/>
      <c r="G40" s="121"/>
      <c r="H40" s="122"/>
      <c r="I40" s="45">
        <v>11</v>
      </c>
      <c r="J40" s="46">
        <v>72</v>
      </c>
      <c r="K40" s="45">
        <v>11</v>
      </c>
      <c r="L40" s="46">
        <v>38</v>
      </c>
      <c r="M40" s="45">
        <v>13</v>
      </c>
      <c r="N40" s="46">
        <v>67</v>
      </c>
      <c r="O40" s="45">
        <v>9</v>
      </c>
      <c r="P40" s="46">
        <v>74</v>
      </c>
      <c r="Q40" s="45">
        <v>5</v>
      </c>
      <c r="R40" s="46">
        <v>48</v>
      </c>
      <c r="S40" s="45">
        <v>6</v>
      </c>
      <c r="T40" s="46">
        <v>3</v>
      </c>
      <c r="U40" s="45" t="s">
        <v>94</v>
      </c>
      <c r="V40" s="46" t="s">
        <v>94</v>
      </c>
      <c r="W40" s="45" t="s">
        <v>94</v>
      </c>
      <c r="X40" s="46" t="s">
        <v>94</v>
      </c>
      <c r="Y40" s="45">
        <v>3</v>
      </c>
      <c r="Z40" s="46">
        <v>1</v>
      </c>
    </row>
    <row r="41" spans="1:26" x14ac:dyDescent="0.25">
      <c r="A41" s="44">
        <v>722</v>
      </c>
      <c r="B41" s="121" t="s">
        <v>132</v>
      </c>
      <c r="C41" s="121"/>
      <c r="D41" s="121"/>
      <c r="E41" s="121"/>
      <c r="F41" s="121"/>
      <c r="G41" s="121"/>
      <c r="H41" s="122"/>
      <c r="I41" s="45">
        <v>8</v>
      </c>
      <c r="J41" s="46">
        <v>86</v>
      </c>
      <c r="K41" s="45">
        <v>10</v>
      </c>
      <c r="L41" s="46">
        <v>44</v>
      </c>
      <c r="M41" s="45">
        <v>10</v>
      </c>
      <c r="N41" s="46">
        <v>78</v>
      </c>
      <c r="O41" s="45">
        <v>6</v>
      </c>
      <c r="P41" s="46">
        <v>84</v>
      </c>
      <c r="Q41" s="45">
        <v>25</v>
      </c>
      <c r="R41" s="46">
        <v>55</v>
      </c>
      <c r="S41" s="45" t="s">
        <v>94</v>
      </c>
      <c r="T41" s="46" t="s">
        <v>94</v>
      </c>
      <c r="U41" s="45" t="s">
        <v>94</v>
      </c>
      <c r="V41" s="46" t="s">
        <v>94</v>
      </c>
      <c r="W41" s="45">
        <v>0</v>
      </c>
      <c r="X41" s="46">
        <v>0</v>
      </c>
      <c r="Y41" s="45">
        <v>4</v>
      </c>
      <c r="Z41" s="46">
        <v>0</v>
      </c>
    </row>
    <row r="42" spans="1:26" x14ac:dyDescent="0.25">
      <c r="A42" s="44">
        <v>813</v>
      </c>
      <c r="B42" s="121" t="s">
        <v>133</v>
      </c>
      <c r="C42" s="121"/>
      <c r="D42" s="121"/>
      <c r="E42" s="121"/>
      <c r="F42" s="121"/>
      <c r="G42" s="121"/>
      <c r="H42" s="122"/>
      <c r="I42" s="45">
        <v>20</v>
      </c>
      <c r="J42" s="46">
        <v>59</v>
      </c>
      <c r="K42" s="45">
        <v>28</v>
      </c>
      <c r="L42" s="46">
        <v>21</v>
      </c>
      <c r="M42" s="45">
        <v>33</v>
      </c>
      <c r="N42" s="46">
        <v>69</v>
      </c>
      <c r="O42" s="45">
        <v>19</v>
      </c>
      <c r="P42" s="46">
        <v>61</v>
      </c>
      <c r="Q42" s="45">
        <v>15</v>
      </c>
      <c r="R42" s="46">
        <v>37</v>
      </c>
      <c r="S42" s="45" t="s">
        <v>94</v>
      </c>
      <c r="T42" s="46" t="s">
        <v>94</v>
      </c>
      <c r="U42" s="45">
        <v>15</v>
      </c>
      <c r="V42" s="46">
        <v>7</v>
      </c>
      <c r="W42" s="45">
        <v>0</v>
      </c>
      <c r="X42" s="46">
        <v>0</v>
      </c>
      <c r="Y42" s="45">
        <v>0</v>
      </c>
      <c r="Z42" s="46">
        <v>1</v>
      </c>
    </row>
    <row r="43" spans="1:26" x14ac:dyDescent="0.25">
      <c r="A43" s="44">
        <v>921</v>
      </c>
      <c r="B43" s="121" t="s">
        <v>134</v>
      </c>
      <c r="C43" s="121"/>
      <c r="D43" s="121"/>
      <c r="E43" s="121"/>
      <c r="F43" s="121"/>
      <c r="G43" s="121"/>
      <c r="H43" s="122"/>
      <c r="I43" s="45">
        <v>9</v>
      </c>
      <c r="J43" s="46">
        <v>41</v>
      </c>
      <c r="K43" s="45">
        <v>15</v>
      </c>
      <c r="L43" s="46">
        <v>19</v>
      </c>
      <c r="M43" s="45">
        <v>8</v>
      </c>
      <c r="N43" s="46">
        <v>31</v>
      </c>
      <c r="O43" s="45">
        <v>8</v>
      </c>
      <c r="P43" s="46">
        <v>44</v>
      </c>
      <c r="Q43" s="45">
        <v>10</v>
      </c>
      <c r="R43" s="46">
        <v>32</v>
      </c>
      <c r="S43" s="45" t="s">
        <v>94</v>
      </c>
      <c r="T43" s="46" t="s">
        <v>94</v>
      </c>
      <c r="U43" s="45">
        <v>4</v>
      </c>
      <c r="V43" s="46">
        <v>15</v>
      </c>
      <c r="W43" s="45" t="s">
        <v>94</v>
      </c>
      <c r="X43" s="46" t="s">
        <v>94</v>
      </c>
      <c r="Y43" s="45">
        <v>5</v>
      </c>
      <c r="Z43" s="46">
        <v>0</v>
      </c>
    </row>
    <row r="44" spans="1:26" x14ac:dyDescent="0.25">
      <c r="A44" s="48">
        <v>922</v>
      </c>
      <c r="B44" s="123" t="s">
        <v>135</v>
      </c>
      <c r="C44" s="123"/>
      <c r="D44" s="123"/>
      <c r="E44" s="123"/>
      <c r="F44" s="123"/>
      <c r="G44" s="123"/>
      <c r="H44" s="124"/>
      <c r="I44" s="49">
        <v>35</v>
      </c>
      <c r="J44" s="50">
        <v>37</v>
      </c>
      <c r="K44" s="49">
        <v>27</v>
      </c>
      <c r="L44" s="50">
        <v>20</v>
      </c>
      <c r="M44" s="49">
        <v>43</v>
      </c>
      <c r="N44" s="50">
        <v>28</v>
      </c>
      <c r="O44" s="49">
        <v>47</v>
      </c>
      <c r="P44" s="50">
        <v>40</v>
      </c>
      <c r="Q44" s="49">
        <v>28</v>
      </c>
      <c r="R44" s="50">
        <v>34</v>
      </c>
      <c r="S44" s="49" t="s">
        <v>94</v>
      </c>
      <c r="T44" s="50" t="s">
        <v>94</v>
      </c>
      <c r="U44" s="49">
        <v>7</v>
      </c>
      <c r="V44" s="50">
        <v>8</v>
      </c>
      <c r="W44" s="49" t="s">
        <v>94</v>
      </c>
      <c r="X44" s="50" t="s">
        <v>94</v>
      </c>
      <c r="Y44" s="49">
        <v>1</v>
      </c>
      <c r="Z44" s="50">
        <v>1</v>
      </c>
    </row>
  </sheetData>
  <mergeCells count="39">
    <mergeCell ref="B11:H11"/>
    <mergeCell ref="B12:H12"/>
    <mergeCell ref="B15:H15"/>
    <mergeCell ref="B7:H7"/>
    <mergeCell ref="I1:J1"/>
    <mergeCell ref="Y1:Z1"/>
    <mergeCell ref="B3:H3"/>
    <mergeCell ref="B4:H4"/>
    <mergeCell ref="Q1:R1"/>
    <mergeCell ref="S1:T1"/>
    <mergeCell ref="K1:L1"/>
    <mergeCell ref="M1:N1"/>
    <mergeCell ref="O1:P1"/>
    <mergeCell ref="U1:V1"/>
    <mergeCell ref="W1:X1"/>
    <mergeCell ref="B16:H16"/>
    <mergeCell ref="B17:H17"/>
    <mergeCell ref="B35:H35"/>
    <mergeCell ref="B19:H19"/>
    <mergeCell ref="B20:H20"/>
    <mergeCell ref="B25:H25"/>
    <mergeCell ref="B26:H26"/>
    <mergeCell ref="B27:H27"/>
    <mergeCell ref="B28:H28"/>
    <mergeCell ref="B29:H29"/>
    <mergeCell ref="B30:H30"/>
    <mergeCell ref="B31:H31"/>
    <mergeCell ref="B33:H33"/>
    <mergeCell ref="B34:H34"/>
    <mergeCell ref="B18:H18"/>
    <mergeCell ref="B42:H42"/>
    <mergeCell ref="B43:H43"/>
    <mergeCell ref="B44:H44"/>
    <mergeCell ref="B36:H36"/>
    <mergeCell ref="B37:H37"/>
    <mergeCell ref="B38:H38"/>
    <mergeCell ref="B39:H39"/>
    <mergeCell ref="B40:H40"/>
    <mergeCell ref="B41:H41"/>
  </mergeCells>
  <printOptions horizontalCentered="1"/>
  <pageMargins left="0.2" right="0.2" top="0.5" bottom="0.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90" zoomScaleNormal="90" workbookViewId="0">
      <pane xSplit="8" ySplit="2" topLeftCell="I3" activePane="bottomRight" state="frozen"/>
      <selection activeCell="E51" sqref="E51"/>
      <selection pane="topRight" activeCell="E51" sqref="E51"/>
      <selection pane="bottomLeft" activeCell="E51" sqref="E51"/>
      <selection pane="bottomRight" activeCell="I3" sqref="I3"/>
    </sheetView>
  </sheetViews>
  <sheetFormatPr defaultRowHeight="15" x14ac:dyDescent="0.25"/>
  <cols>
    <col min="1" max="1" width="6.42578125" customWidth="1"/>
    <col min="9" max="26" width="3.42578125" customWidth="1"/>
  </cols>
  <sheetData>
    <row r="1" spans="1:26" ht="75" customHeight="1" x14ac:dyDescent="0.25">
      <c r="A1" s="36" t="s">
        <v>144</v>
      </c>
      <c r="B1" s="37"/>
      <c r="C1" s="38"/>
      <c r="D1" s="38"/>
      <c r="E1" s="38"/>
      <c r="F1" s="38"/>
      <c r="G1" s="38"/>
      <c r="H1" s="38"/>
      <c r="I1" s="127" t="s">
        <v>87</v>
      </c>
      <c r="J1" s="128"/>
      <c r="K1" s="129" t="s">
        <v>41</v>
      </c>
      <c r="L1" s="130"/>
      <c r="M1" s="127" t="s">
        <v>182</v>
      </c>
      <c r="N1" s="128"/>
      <c r="O1" s="127" t="s">
        <v>7</v>
      </c>
      <c r="P1" s="128"/>
      <c r="Q1" s="127" t="s">
        <v>8</v>
      </c>
      <c r="R1" s="128"/>
      <c r="S1" s="127" t="s">
        <v>9</v>
      </c>
      <c r="T1" s="128"/>
      <c r="U1" s="131" t="s">
        <v>88</v>
      </c>
      <c r="V1" s="132"/>
      <c r="W1" s="127" t="s">
        <v>11</v>
      </c>
      <c r="X1" s="128"/>
      <c r="Y1" s="125" t="s">
        <v>89</v>
      </c>
      <c r="Z1" s="126"/>
    </row>
    <row r="2" spans="1:26" x14ac:dyDescent="0.25">
      <c r="A2" s="39" t="s">
        <v>51</v>
      </c>
      <c r="B2" s="40" t="s">
        <v>90</v>
      </c>
      <c r="C2" s="41"/>
      <c r="D2" s="41"/>
      <c r="E2" s="41"/>
      <c r="F2" s="41"/>
      <c r="G2" s="41"/>
      <c r="H2" s="41"/>
      <c r="I2" s="42" t="s">
        <v>91</v>
      </c>
      <c r="J2" s="43" t="s">
        <v>92</v>
      </c>
      <c r="K2" s="42" t="s">
        <v>91</v>
      </c>
      <c r="L2" s="43" t="s">
        <v>92</v>
      </c>
      <c r="M2" s="42" t="s">
        <v>91</v>
      </c>
      <c r="N2" s="43" t="s">
        <v>92</v>
      </c>
      <c r="O2" s="42" t="s">
        <v>91</v>
      </c>
      <c r="P2" s="43" t="s">
        <v>92</v>
      </c>
      <c r="Q2" s="42" t="s">
        <v>91</v>
      </c>
      <c r="R2" s="43" t="s">
        <v>92</v>
      </c>
      <c r="S2" s="42" t="s">
        <v>91</v>
      </c>
      <c r="T2" s="43" t="s">
        <v>92</v>
      </c>
      <c r="U2" s="42" t="s">
        <v>91</v>
      </c>
      <c r="V2" s="43" t="s">
        <v>92</v>
      </c>
      <c r="W2" s="42" t="s">
        <v>91</v>
      </c>
      <c r="X2" s="43" t="s">
        <v>92</v>
      </c>
      <c r="Y2" s="42" t="s">
        <v>91</v>
      </c>
      <c r="Z2" s="43" t="s">
        <v>92</v>
      </c>
    </row>
    <row r="3" spans="1:26" x14ac:dyDescent="0.25">
      <c r="A3" s="44">
        <v>212</v>
      </c>
      <c r="B3" s="121" t="s">
        <v>93</v>
      </c>
      <c r="C3" s="121"/>
      <c r="D3" s="121"/>
      <c r="E3" s="121"/>
      <c r="F3" s="121"/>
      <c r="G3" s="121"/>
      <c r="H3" s="121"/>
      <c r="I3" s="45">
        <v>76</v>
      </c>
      <c r="J3" s="46">
        <v>6</v>
      </c>
      <c r="K3" s="45" t="s">
        <v>94</v>
      </c>
      <c r="L3" s="46" t="s">
        <v>94</v>
      </c>
      <c r="M3" s="45">
        <v>66</v>
      </c>
      <c r="N3" s="46">
        <v>2</v>
      </c>
      <c r="O3" s="45">
        <v>78</v>
      </c>
      <c r="P3" s="46">
        <v>13</v>
      </c>
      <c r="Q3" s="45">
        <v>0</v>
      </c>
      <c r="R3" s="46">
        <v>0</v>
      </c>
      <c r="S3" s="45">
        <v>0</v>
      </c>
      <c r="T3" s="46">
        <v>0</v>
      </c>
      <c r="U3" s="45">
        <v>0</v>
      </c>
      <c r="V3" s="46">
        <v>0</v>
      </c>
      <c r="W3" s="45">
        <v>0</v>
      </c>
      <c r="X3" s="46">
        <v>0</v>
      </c>
      <c r="Y3" s="45">
        <v>0</v>
      </c>
      <c r="Z3" s="46">
        <v>2</v>
      </c>
    </row>
    <row r="4" spans="1:26" x14ac:dyDescent="0.25">
      <c r="A4" s="44">
        <v>221</v>
      </c>
      <c r="B4" s="121" t="s">
        <v>95</v>
      </c>
      <c r="C4" s="121"/>
      <c r="D4" s="121"/>
      <c r="E4" s="121"/>
      <c r="F4" s="121"/>
      <c r="G4" s="121"/>
      <c r="H4" s="121"/>
      <c r="I4" s="45">
        <v>30</v>
      </c>
      <c r="J4" s="46">
        <v>5</v>
      </c>
      <c r="K4" s="45">
        <v>34</v>
      </c>
      <c r="L4" s="46">
        <v>3</v>
      </c>
      <c r="M4" s="45">
        <v>21</v>
      </c>
      <c r="N4" s="46">
        <v>1</v>
      </c>
      <c r="O4" s="45">
        <v>36</v>
      </c>
      <c r="P4" s="46">
        <v>5</v>
      </c>
      <c r="Q4" s="45">
        <v>24</v>
      </c>
      <c r="R4" s="46">
        <v>13</v>
      </c>
      <c r="S4" s="45" t="s">
        <v>94</v>
      </c>
      <c r="T4" s="46" t="s">
        <v>94</v>
      </c>
      <c r="U4" s="45" t="s">
        <v>94</v>
      </c>
      <c r="V4" s="46" t="s">
        <v>94</v>
      </c>
      <c r="W4" s="45">
        <v>0</v>
      </c>
      <c r="X4" s="46">
        <v>0</v>
      </c>
      <c r="Y4" s="45">
        <v>0</v>
      </c>
      <c r="Z4" s="46">
        <v>4</v>
      </c>
    </row>
    <row r="5" spans="1:26" x14ac:dyDescent="0.25">
      <c r="A5" s="44">
        <v>236</v>
      </c>
      <c r="B5" s="47" t="s">
        <v>96</v>
      </c>
      <c r="C5" s="47"/>
      <c r="D5" s="47"/>
      <c r="E5" s="47"/>
      <c r="F5" s="47"/>
      <c r="G5" s="47"/>
      <c r="H5" s="47"/>
      <c r="I5" s="45">
        <v>18</v>
      </c>
      <c r="J5" s="46">
        <v>21</v>
      </c>
      <c r="K5" s="45">
        <v>29</v>
      </c>
      <c r="L5" s="46">
        <v>4</v>
      </c>
      <c r="M5" s="45">
        <v>12</v>
      </c>
      <c r="N5" s="46">
        <v>11</v>
      </c>
      <c r="O5" s="45">
        <v>16</v>
      </c>
      <c r="P5" s="46">
        <v>18</v>
      </c>
      <c r="Q5" s="45">
        <v>42</v>
      </c>
      <c r="R5" s="46">
        <v>18</v>
      </c>
      <c r="S5" s="45">
        <v>0</v>
      </c>
      <c r="T5" s="46">
        <v>0</v>
      </c>
      <c r="U5" s="45" t="s">
        <v>94</v>
      </c>
      <c r="V5" s="46" t="s">
        <v>94</v>
      </c>
      <c r="W5" s="45">
        <v>0</v>
      </c>
      <c r="X5" s="46">
        <v>0</v>
      </c>
      <c r="Y5" s="45">
        <v>0</v>
      </c>
      <c r="Z5" s="46">
        <v>1</v>
      </c>
    </row>
    <row r="6" spans="1:26" x14ac:dyDescent="0.25">
      <c r="A6" s="44">
        <v>237</v>
      </c>
      <c r="B6" s="47" t="s">
        <v>97</v>
      </c>
      <c r="C6" s="47"/>
      <c r="D6" s="47"/>
      <c r="E6" s="47"/>
      <c r="F6" s="47"/>
      <c r="G6" s="47"/>
      <c r="H6" s="47"/>
      <c r="I6" s="45">
        <v>48</v>
      </c>
      <c r="J6" s="46">
        <v>16</v>
      </c>
      <c r="K6" s="45">
        <v>42</v>
      </c>
      <c r="L6" s="46">
        <v>22</v>
      </c>
      <c r="M6" s="45">
        <v>42</v>
      </c>
      <c r="N6" s="46">
        <v>13</v>
      </c>
      <c r="O6" s="45">
        <v>55</v>
      </c>
      <c r="P6" s="46">
        <v>11</v>
      </c>
      <c r="Q6" s="45">
        <v>48</v>
      </c>
      <c r="R6" s="46">
        <v>2</v>
      </c>
      <c r="S6" s="45">
        <v>0</v>
      </c>
      <c r="T6" s="46">
        <v>0</v>
      </c>
      <c r="U6" s="45" t="s">
        <v>94</v>
      </c>
      <c r="V6" s="46" t="s">
        <v>94</v>
      </c>
      <c r="W6" s="45">
        <v>0</v>
      </c>
      <c r="X6" s="46">
        <v>0</v>
      </c>
      <c r="Y6" s="45">
        <v>0</v>
      </c>
      <c r="Z6" s="46">
        <v>1</v>
      </c>
    </row>
    <row r="7" spans="1:26" x14ac:dyDescent="0.25">
      <c r="A7" s="44">
        <v>238</v>
      </c>
      <c r="B7" s="121" t="s">
        <v>98</v>
      </c>
      <c r="C7" s="121"/>
      <c r="D7" s="121"/>
      <c r="E7" s="121"/>
      <c r="F7" s="121"/>
      <c r="G7" s="121"/>
      <c r="H7" s="121"/>
      <c r="I7" s="45">
        <v>9</v>
      </c>
      <c r="J7" s="46">
        <v>13</v>
      </c>
      <c r="K7" s="45">
        <v>9</v>
      </c>
      <c r="L7" s="46">
        <v>15</v>
      </c>
      <c r="M7" s="45">
        <v>3</v>
      </c>
      <c r="N7" s="46">
        <v>5</v>
      </c>
      <c r="O7" s="45">
        <v>23</v>
      </c>
      <c r="P7" s="46">
        <v>36</v>
      </c>
      <c r="Q7" s="45">
        <v>31</v>
      </c>
      <c r="R7" s="46">
        <v>25</v>
      </c>
      <c r="S7" s="45">
        <v>0</v>
      </c>
      <c r="T7" s="46">
        <v>0</v>
      </c>
      <c r="U7" s="45">
        <v>0</v>
      </c>
      <c r="V7" s="46">
        <v>0</v>
      </c>
      <c r="W7" s="45" t="s">
        <v>94</v>
      </c>
      <c r="X7" s="46" t="s">
        <v>94</v>
      </c>
      <c r="Y7" s="45">
        <v>3</v>
      </c>
      <c r="Z7" s="46">
        <v>1</v>
      </c>
    </row>
    <row r="8" spans="1:26" x14ac:dyDescent="0.25">
      <c r="A8" s="44">
        <v>312</v>
      </c>
      <c r="B8" s="47" t="s">
        <v>99</v>
      </c>
      <c r="C8" s="47"/>
      <c r="D8" s="47"/>
      <c r="E8" s="47"/>
      <c r="F8" s="47"/>
      <c r="G8" s="47"/>
      <c r="H8" s="47"/>
      <c r="I8" s="45">
        <v>73</v>
      </c>
      <c r="J8" s="46">
        <v>20</v>
      </c>
      <c r="K8" s="45">
        <v>0</v>
      </c>
      <c r="L8" s="46">
        <v>0</v>
      </c>
      <c r="M8" s="45">
        <v>71</v>
      </c>
      <c r="N8" s="46">
        <v>36</v>
      </c>
      <c r="O8" s="45">
        <v>70</v>
      </c>
      <c r="P8" s="46">
        <v>16</v>
      </c>
      <c r="Q8" s="45" t="s">
        <v>94</v>
      </c>
      <c r="R8" s="46" t="s">
        <v>94</v>
      </c>
      <c r="S8" s="45">
        <v>0</v>
      </c>
      <c r="T8" s="46">
        <v>0</v>
      </c>
      <c r="U8" s="45">
        <v>0</v>
      </c>
      <c r="V8" s="46">
        <v>0</v>
      </c>
      <c r="W8" s="45">
        <v>0</v>
      </c>
      <c r="X8" s="46">
        <v>0</v>
      </c>
      <c r="Y8" s="45">
        <v>0</v>
      </c>
      <c r="Z8" s="46">
        <v>0</v>
      </c>
    </row>
    <row r="9" spans="1:26" x14ac:dyDescent="0.25">
      <c r="A9" s="44">
        <v>322</v>
      </c>
      <c r="B9" s="47" t="s">
        <v>100</v>
      </c>
      <c r="C9" s="47"/>
      <c r="D9" s="47"/>
      <c r="E9" s="47"/>
      <c r="F9" s="47"/>
      <c r="G9" s="47"/>
      <c r="H9" s="47"/>
      <c r="I9" s="45">
        <v>66</v>
      </c>
      <c r="J9" s="46">
        <v>17</v>
      </c>
      <c r="K9" s="45" t="s">
        <v>94</v>
      </c>
      <c r="L9" s="46" t="s">
        <v>94</v>
      </c>
      <c r="M9" s="45">
        <v>58</v>
      </c>
      <c r="N9" s="46">
        <v>6</v>
      </c>
      <c r="O9" s="45">
        <v>70</v>
      </c>
      <c r="P9" s="46">
        <v>20</v>
      </c>
      <c r="Q9" s="45" t="s">
        <v>94</v>
      </c>
      <c r="R9" s="46" t="s">
        <v>94</v>
      </c>
      <c r="S9" s="45">
        <v>0</v>
      </c>
      <c r="T9" s="46">
        <v>0</v>
      </c>
      <c r="U9" s="45" t="s">
        <v>94</v>
      </c>
      <c r="V9" s="46" t="s">
        <v>94</v>
      </c>
      <c r="W9" s="45">
        <v>0</v>
      </c>
      <c r="X9" s="46">
        <v>0</v>
      </c>
      <c r="Y9" s="45">
        <v>0</v>
      </c>
      <c r="Z9" s="46">
        <v>1</v>
      </c>
    </row>
    <row r="10" spans="1:26" x14ac:dyDescent="0.25">
      <c r="A10" s="44">
        <v>324</v>
      </c>
      <c r="B10" s="47" t="s">
        <v>101</v>
      </c>
      <c r="C10" s="47"/>
      <c r="D10" s="47"/>
      <c r="E10" s="47"/>
      <c r="F10" s="47"/>
      <c r="G10" s="47"/>
      <c r="H10" s="47"/>
      <c r="I10" s="45">
        <v>72</v>
      </c>
      <c r="J10" s="46">
        <v>2</v>
      </c>
      <c r="K10" s="45" t="s">
        <v>94</v>
      </c>
      <c r="L10" s="46" t="s">
        <v>94</v>
      </c>
      <c r="M10" s="45">
        <v>64</v>
      </c>
      <c r="N10" s="46">
        <v>4</v>
      </c>
      <c r="O10" s="45">
        <v>72</v>
      </c>
      <c r="P10" s="46">
        <v>1</v>
      </c>
      <c r="Q10" s="45" t="s">
        <v>94</v>
      </c>
      <c r="R10" s="46" t="s">
        <v>94</v>
      </c>
      <c r="S10" s="45">
        <v>0</v>
      </c>
      <c r="T10" s="46">
        <v>0</v>
      </c>
      <c r="U10" s="45">
        <v>0</v>
      </c>
      <c r="V10" s="46">
        <v>0</v>
      </c>
      <c r="W10" s="45">
        <v>0</v>
      </c>
      <c r="X10" s="46">
        <v>0</v>
      </c>
      <c r="Y10" s="45">
        <v>0</v>
      </c>
      <c r="Z10" s="46">
        <v>3</v>
      </c>
    </row>
    <row r="11" spans="1:26" x14ac:dyDescent="0.25">
      <c r="A11" s="44">
        <v>325</v>
      </c>
      <c r="B11" s="121" t="s">
        <v>102</v>
      </c>
      <c r="C11" s="121"/>
      <c r="D11" s="121"/>
      <c r="E11" s="121"/>
      <c r="F11" s="121"/>
      <c r="G11" s="121"/>
      <c r="H11" s="121"/>
      <c r="I11" s="45">
        <v>15</v>
      </c>
      <c r="J11" s="46">
        <v>3</v>
      </c>
      <c r="K11" s="45">
        <v>13</v>
      </c>
      <c r="L11" s="46">
        <v>1</v>
      </c>
      <c r="M11" s="45">
        <v>24</v>
      </c>
      <c r="N11" s="46">
        <v>8</v>
      </c>
      <c r="O11" s="45">
        <v>14</v>
      </c>
      <c r="P11" s="46">
        <v>2</v>
      </c>
      <c r="Q11" s="45">
        <v>5</v>
      </c>
      <c r="R11" s="46">
        <v>5</v>
      </c>
      <c r="S11" s="45">
        <v>2</v>
      </c>
      <c r="T11" s="46">
        <v>1</v>
      </c>
      <c r="U11" s="45">
        <v>10</v>
      </c>
      <c r="V11" s="46">
        <v>4</v>
      </c>
      <c r="W11" s="45">
        <v>0</v>
      </c>
      <c r="X11" s="46">
        <v>0</v>
      </c>
      <c r="Y11" s="45">
        <v>3</v>
      </c>
      <c r="Z11" s="46">
        <v>7</v>
      </c>
    </row>
    <row r="12" spans="1:26" x14ac:dyDescent="0.25">
      <c r="A12" s="44">
        <v>326</v>
      </c>
      <c r="B12" s="121" t="s">
        <v>103</v>
      </c>
      <c r="C12" s="121"/>
      <c r="D12" s="121"/>
      <c r="E12" s="121"/>
      <c r="F12" s="121"/>
      <c r="G12" s="121"/>
      <c r="H12" s="121"/>
      <c r="I12" s="45">
        <v>34</v>
      </c>
      <c r="J12" s="46">
        <v>24</v>
      </c>
      <c r="K12" s="45">
        <v>22</v>
      </c>
      <c r="L12" s="46">
        <v>13</v>
      </c>
      <c r="M12" s="45">
        <v>22</v>
      </c>
      <c r="N12" s="46">
        <v>16</v>
      </c>
      <c r="O12" s="45">
        <v>43</v>
      </c>
      <c r="P12" s="46">
        <v>22</v>
      </c>
      <c r="Q12" s="45">
        <v>25</v>
      </c>
      <c r="R12" s="46">
        <v>17</v>
      </c>
      <c r="S12" s="45">
        <v>0</v>
      </c>
      <c r="T12" s="46">
        <v>0</v>
      </c>
      <c r="U12" s="45">
        <v>0</v>
      </c>
      <c r="V12" s="46">
        <v>0</v>
      </c>
      <c r="W12" s="45">
        <v>0</v>
      </c>
      <c r="X12" s="46">
        <v>0</v>
      </c>
      <c r="Y12" s="45">
        <v>0</v>
      </c>
      <c r="Z12" s="46">
        <v>0</v>
      </c>
    </row>
    <row r="13" spans="1:26" x14ac:dyDescent="0.25">
      <c r="A13" s="44">
        <v>327</v>
      </c>
      <c r="B13" s="47" t="s">
        <v>104</v>
      </c>
      <c r="C13" s="47"/>
      <c r="D13" s="47"/>
      <c r="E13" s="47"/>
      <c r="F13" s="47"/>
      <c r="G13" s="47"/>
      <c r="H13" s="47"/>
      <c r="I13" s="45">
        <v>62</v>
      </c>
      <c r="J13" s="46">
        <v>18</v>
      </c>
      <c r="K13" s="45">
        <v>39</v>
      </c>
      <c r="L13" s="46">
        <v>5</v>
      </c>
      <c r="M13" s="45">
        <v>49</v>
      </c>
      <c r="N13" s="46">
        <v>12</v>
      </c>
      <c r="O13" s="45">
        <v>66</v>
      </c>
      <c r="P13" s="46">
        <v>14</v>
      </c>
      <c r="Q13" s="45" t="s">
        <v>94</v>
      </c>
      <c r="R13" s="46" t="s">
        <v>94</v>
      </c>
      <c r="S13" s="45">
        <v>0</v>
      </c>
      <c r="T13" s="46">
        <v>0</v>
      </c>
      <c r="U13" s="45" t="s">
        <v>94</v>
      </c>
      <c r="V13" s="46" t="s">
        <v>94</v>
      </c>
      <c r="W13" s="45">
        <v>0</v>
      </c>
      <c r="X13" s="46">
        <v>0</v>
      </c>
      <c r="Y13" s="45">
        <v>0</v>
      </c>
      <c r="Z13" s="46">
        <v>1</v>
      </c>
    </row>
    <row r="14" spans="1:26" x14ac:dyDescent="0.25">
      <c r="A14" s="44">
        <v>331</v>
      </c>
      <c r="B14" s="47" t="s">
        <v>105</v>
      </c>
      <c r="C14" s="47"/>
      <c r="D14" s="47"/>
      <c r="E14" s="47"/>
      <c r="F14" s="47"/>
      <c r="G14" s="47"/>
      <c r="H14" s="47"/>
      <c r="I14" s="45">
        <v>21</v>
      </c>
      <c r="J14" s="46">
        <v>4</v>
      </c>
      <c r="K14" s="45">
        <v>8</v>
      </c>
      <c r="L14" s="46">
        <v>2</v>
      </c>
      <c r="M14" s="45">
        <v>16</v>
      </c>
      <c r="N14" s="46">
        <v>3</v>
      </c>
      <c r="O14" s="45">
        <v>31</v>
      </c>
      <c r="P14" s="46">
        <v>3</v>
      </c>
      <c r="Q14" s="45">
        <v>21</v>
      </c>
      <c r="R14" s="46">
        <v>12</v>
      </c>
      <c r="S14" s="45" t="s">
        <v>94</v>
      </c>
      <c r="T14" s="46" t="s">
        <v>94</v>
      </c>
      <c r="U14" s="45">
        <v>0</v>
      </c>
      <c r="V14" s="46">
        <v>0</v>
      </c>
      <c r="W14" s="45" t="s">
        <v>94</v>
      </c>
      <c r="X14" s="46" t="s">
        <v>94</v>
      </c>
      <c r="Y14" s="45">
        <v>1</v>
      </c>
      <c r="Z14" s="46">
        <v>4</v>
      </c>
    </row>
    <row r="15" spans="1:26" x14ac:dyDescent="0.25">
      <c r="A15" s="44">
        <v>332</v>
      </c>
      <c r="B15" s="121" t="s">
        <v>106</v>
      </c>
      <c r="C15" s="121"/>
      <c r="D15" s="121"/>
      <c r="E15" s="121"/>
      <c r="F15" s="121"/>
      <c r="G15" s="121"/>
      <c r="H15" s="121"/>
      <c r="I15" s="45">
        <v>22</v>
      </c>
      <c r="J15" s="46">
        <v>23</v>
      </c>
      <c r="K15" s="45">
        <v>15</v>
      </c>
      <c r="L15" s="46">
        <v>25</v>
      </c>
      <c r="M15" s="45">
        <v>17</v>
      </c>
      <c r="N15" s="46">
        <v>19</v>
      </c>
      <c r="O15" s="45">
        <v>28</v>
      </c>
      <c r="P15" s="46">
        <v>19</v>
      </c>
      <c r="Q15" s="45">
        <v>23</v>
      </c>
      <c r="R15" s="46">
        <v>8</v>
      </c>
      <c r="S15" s="45" t="s">
        <v>94</v>
      </c>
      <c r="T15" s="46" t="s">
        <v>94</v>
      </c>
      <c r="U15" s="45" t="s">
        <v>94</v>
      </c>
      <c r="V15" s="46" t="s">
        <v>94</v>
      </c>
      <c r="W15" s="45">
        <v>0</v>
      </c>
      <c r="X15" s="46">
        <v>0</v>
      </c>
      <c r="Y15" s="45">
        <v>0</v>
      </c>
      <c r="Z15" s="46">
        <v>1</v>
      </c>
    </row>
    <row r="16" spans="1:26" x14ac:dyDescent="0.25">
      <c r="A16" s="44">
        <v>333</v>
      </c>
      <c r="B16" s="121" t="s">
        <v>107</v>
      </c>
      <c r="C16" s="121"/>
      <c r="D16" s="121"/>
      <c r="E16" s="121"/>
      <c r="F16" s="121"/>
      <c r="G16" s="121"/>
      <c r="H16" s="121"/>
      <c r="I16" s="45">
        <v>17</v>
      </c>
      <c r="J16" s="46">
        <v>7</v>
      </c>
      <c r="K16" s="45">
        <v>21</v>
      </c>
      <c r="L16" s="46">
        <v>18</v>
      </c>
      <c r="M16" s="45">
        <v>15</v>
      </c>
      <c r="N16" s="46">
        <v>17</v>
      </c>
      <c r="O16" s="45">
        <v>20</v>
      </c>
      <c r="P16" s="46">
        <v>6</v>
      </c>
      <c r="Q16" s="45">
        <v>9</v>
      </c>
      <c r="R16" s="46">
        <v>1</v>
      </c>
      <c r="S16" s="45" t="s">
        <v>94</v>
      </c>
      <c r="T16" s="46" t="s">
        <v>94</v>
      </c>
      <c r="U16" s="45" t="s">
        <v>94</v>
      </c>
      <c r="V16" s="46" t="s">
        <v>94</v>
      </c>
      <c r="W16" s="45">
        <v>0</v>
      </c>
      <c r="X16" s="46">
        <v>0</v>
      </c>
      <c r="Y16" s="45">
        <v>1</v>
      </c>
      <c r="Z16" s="46">
        <v>3</v>
      </c>
    </row>
    <row r="17" spans="1:26" x14ac:dyDescent="0.25">
      <c r="A17" s="44">
        <v>334</v>
      </c>
      <c r="B17" s="121" t="s">
        <v>108</v>
      </c>
      <c r="C17" s="121"/>
      <c r="D17" s="121"/>
      <c r="E17" s="121"/>
      <c r="F17" s="121"/>
      <c r="G17" s="121"/>
      <c r="H17" s="121"/>
      <c r="I17" s="45">
        <v>27</v>
      </c>
      <c r="J17" s="46">
        <v>10</v>
      </c>
      <c r="K17" s="45">
        <v>23</v>
      </c>
      <c r="L17" s="46">
        <v>8</v>
      </c>
      <c r="M17" s="45">
        <v>26</v>
      </c>
      <c r="N17" s="46">
        <v>15</v>
      </c>
      <c r="O17" s="45">
        <v>26</v>
      </c>
      <c r="P17" s="46">
        <v>8</v>
      </c>
      <c r="Q17" s="45">
        <v>22</v>
      </c>
      <c r="R17" s="46">
        <v>6</v>
      </c>
      <c r="S17" s="45" t="s">
        <v>94</v>
      </c>
      <c r="T17" s="46" t="s">
        <v>94</v>
      </c>
      <c r="U17" s="45">
        <v>0</v>
      </c>
      <c r="V17" s="46">
        <v>0</v>
      </c>
      <c r="W17" s="45">
        <v>0</v>
      </c>
      <c r="X17" s="46">
        <v>0</v>
      </c>
      <c r="Y17" s="45">
        <v>0</v>
      </c>
      <c r="Z17" s="46">
        <v>4</v>
      </c>
    </row>
    <row r="18" spans="1:26" x14ac:dyDescent="0.25">
      <c r="A18" s="44">
        <v>335</v>
      </c>
      <c r="B18" s="121" t="s">
        <v>109</v>
      </c>
      <c r="C18" s="121"/>
      <c r="D18" s="121"/>
      <c r="E18" s="121"/>
      <c r="F18" s="121"/>
      <c r="G18" s="121"/>
      <c r="H18" s="121"/>
      <c r="I18" s="45">
        <v>58</v>
      </c>
      <c r="J18" s="46">
        <v>12</v>
      </c>
      <c r="K18" s="45" t="s">
        <v>94</v>
      </c>
      <c r="L18" s="46" t="s">
        <v>94</v>
      </c>
      <c r="M18" s="45">
        <v>47</v>
      </c>
      <c r="N18" s="46">
        <v>14</v>
      </c>
      <c r="O18" s="45">
        <v>59</v>
      </c>
      <c r="P18" s="46">
        <v>9</v>
      </c>
      <c r="Q18" s="45">
        <v>39</v>
      </c>
      <c r="R18" s="46">
        <v>3</v>
      </c>
      <c r="S18" s="45" t="s">
        <v>94</v>
      </c>
      <c r="T18" s="46" t="s">
        <v>94</v>
      </c>
      <c r="U18" s="45">
        <v>0</v>
      </c>
      <c r="V18" s="46">
        <v>0</v>
      </c>
      <c r="W18" s="45">
        <v>0</v>
      </c>
      <c r="X18" s="46">
        <v>0</v>
      </c>
      <c r="Y18" s="45">
        <v>0</v>
      </c>
      <c r="Z18" s="46">
        <v>2</v>
      </c>
    </row>
    <row r="19" spans="1:26" x14ac:dyDescent="0.25">
      <c r="A19" s="44">
        <v>336</v>
      </c>
      <c r="B19" s="121" t="s">
        <v>110</v>
      </c>
      <c r="C19" s="121"/>
      <c r="D19" s="121"/>
      <c r="E19" s="121"/>
      <c r="F19" s="121"/>
      <c r="G19" s="121"/>
      <c r="H19" s="121"/>
      <c r="I19" s="45">
        <v>12</v>
      </c>
      <c r="J19" s="46">
        <v>9</v>
      </c>
      <c r="K19" s="45">
        <v>7</v>
      </c>
      <c r="L19" s="46">
        <v>10</v>
      </c>
      <c r="M19" s="45">
        <v>8</v>
      </c>
      <c r="N19" s="46">
        <v>7</v>
      </c>
      <c r="O19" s="45">
        <v>12</v>
      </c>
      <c r="P19" s="46">
        <v>7</v>
      </c>
      <c r="Q19" s="45">
        <v>7</v>
      </c>
      <c r="R19" s="46">
        <v>10</v>
      </c>
      <c r="S19" s="45" t="s">
        <v>94</v>
      </c>
      <c r="T19" s="46" t="s">
        <v>94</v>
      </c>
      <c r="U19" s="45">
        <v>19</v>
      </c>
      <c r="V19" s="46">
        <v>9</v>
      </c>
      <c r="W19" s="45">
        <v>0</v>
      </c>
      <c r="X19" s="46">
        <v>0</v>
      </c>
      <c r="Y19" s="45">
        <v>3</v>
      </c>
      <c r="Z19" s="46">
        <v>6</v>
      </c>
    </row>
    <row r="20" spans="1:26" x14ac:dyDescent="0.25">
      <c r="A20" s="44">
        <v>339</v>
      </c>
      <c r="B20" s="121" t="s">
        <v>111</v>
      </c>
      <c r="C20" s="121"/>
      <c r="D20" s="121"/>
      <c r="E20" s="121"/>
      <c r="F20" s="121"/>
      <c r="G20" s="121"/>
      <c r="H20" s="121"/>
      <c r="I20" s="45">
        <v>23</v>
      </c>
      <c r="J20" s="46">
        <v>11</v>
      </c>
      <c r="K20" s="45">
        <v>17</v>
      </c>
      <c r="L20" s="46">
        <v>6</v>
      </c>
      <c r="M20" s="45">
        <v>23</v>
      </c>
      <c r="N20" s="46">
        <v>22</v>
      </c>
      <c r="O20" s="45">
        <v>22</v>
      </c>
      <c r="P20" s="46">
        <v>10</v>
      </c>
      <c r="Q20" s="45">
        <v>19</v>
      </c>
      <c r="R20" s="46">
        <v>11</v>
      </c>
      <c r="S20" s="45" t="s">
        <v>94</v>
      </c>
      <c r="T20" s="46" t="s">
        <v>94</v>
      </c>
      <c r="U20" s="45" t="s">
        <v>94</v>
      </c>
      <c r="V20" s="46" t="s">
        <v>94</v>
      </c>
      <c r="W20" s="45">
        <v>0</v>
      </c>
      <c r="X20" s="46">
        <v>0</v>
      </c>
      <c r="Y20" s="45">
        <v>0</v>
      </c>
      <c r="Z20" s="46">
        <v>2</v>
      </c>
    </row>
    <row r="21" spans="1:26" x14ac:dyDescent="0.25">
      <c r="A21" s="44">
        <v>423</v>
      </c>
      <c r="B21" s="47" t="s">
        <v>112</v>
      </c>
      <c r="C21" s="47"/>
      <c r="D21" s="47"/>
      <c r="E21" s="47"/>
      <c r="F21" s="47"/>
      <c r="G21" s="47"/>
      <c r="H21" s="47"/>
      <c r="I21" s="45">
        <v>13</v>
      </c>
      <c r="J21" s="46">
        <v>27</v>
      </c>
      <c r="K21" s="45">
        <v>20</v>
      </c>
      <c r="L21" s="46">
        <v>14</v>
      </c>
      <c r="M21" s="45">
        <v>14</v>
      </c>
      <c r="N21" s="46">
        <v>28</v>
      </c>
      <c r="O21" s="45">
        <v>10</v>
      </c>
      <c r="P21" s="46">
        <v>24</v>
      </c>
      <c r="Q21" s="45">
        <v>15</v>
      </c>
      <c r="R21" s="46">
        <v>7</v>
      </c>
      <c r="S21" s="45" t="s">
        <v>94</v>
      </c>
      <c r="T21" s="46" t="s">
        <v>94</v>
      </c>
      <c r="U21" s="45" t="s">
        <v>94</v>
      </c>
      <c r="V21" s="46" t="s">
        <v>94</v>
      </c>
      <c r="W21" s="45">
        <v>0</v>
      </c>
      <c r="X21" s="46">
        <v>0</v>
      </c>
      <c r="Y21" s="45">
        <v>1</v>
      </c>
      <c r="Z21" s="46">
        <v>1</v>
      </c>
    </row>
    <row r="22" spans="1:26" x14ac:dyDescent="0.25">
      <c r="A22" s="44">
        <v>424</v>
      </c>
      <c r="B22" s="47" t="s">
        <v>113</v>
      </c>
      <c r="C22" s="47"/>
      <c r="D22" s="47"/>
      <c r="E22" s="47"/>
      <c r="F22" s="47"/>
      <c r="G22" s="47"/>
      <c r="H22" s="47"/>
      <c r="I22" s="45">
        <v>16</v>
      </c>
      <c r="J22" s="46">
        <v>19</v>
      </c>
      <c r="K22" s="45">
        <v>24</v>
      </c>
      <c r="L22" s="46">
        <v>9</v>
      </c>
      <c r="M22" s="45">
        <v>27</v>
      </c>
      <c r="N22" s="46">
        <v>44</v>
      </c>
      <c r="O22" s="45">
        <v>13</v>
      </c>
      <c r="P22" s="46">
        <v>15</v>
      </c>
      <c r="Q22" s="45">
        <v>20</v>
      </c>
      <c r="R22" s="46">
        <v>14</v>
      </c>
      <c r="S22" s="45" t="s">
        <v>94</v>
      </c>
      <c r="T22" s="46" t="s">
        <v>94</v>
      </c>
      <c r="U22" s="45">
        <v>15</v>
      </c>
      <c r="V22" s="46">
        <v>8</v>
      </c>
      <c r="W22" s="45">
        <v>0</v>
      </c>
      <c r="X22" s="46">
        <v>0</v>
      </c>
      <c r="Y22" s="45">
        <v>0</v>
      </c>
      <c r="Z22" s="46">
        <v>2</v>
      </c>
    </row>
    <row r="23" spans="1:26" x14ac:dyDescent="0.25">
      <c r="A23" s="44">
        <v>425</v>
      </c>
      <c r="B23" s="47" t="s">
        <v>114</v>
      </c>
      <c r="C23" s="47"/>
      <c r="D23" s="47"/>
      <c r="E23" s="47"/>
      <c r="F23" s="47"/>
      <c r="G23" s="47"/>
      <c r="H23" s="47"/>
      <c r="I23" s="45">
        <v>56</v>
      </c>
      <c r="J23" s="46">
        <v>15</v>
      </c>
      <c r="K23" s="45" t="s">
        <v>94</v>
      </c>
      <c r="L23" s="46" t="s">
        <v>94</v>
      </c>
      <c r="M23" s="45">
        <v>69</v>
      </c>
      <c r="N23" s="46">
        <v>27</v>
      </c>
      <c r="O23" s="45">
        <v>52</v>
      </c>
      <c r="P23" s="46">
        <v>17</v>
      </c>
      <c r="Q23" s="45">
        <v>42</v>
      </c>
      <c r="R23" s="46">
        <v>4</v>
      </c>
      <c r="S23" s="45">
        <v>0</v>
      </c>
      <c r="T23" s="46">
        <v>0</v>
      </c>
      <c r="U23" s="45" t="s">
        <v>94</v>
      </c>
      <c r="V23" s="46" t="s">
        <v>94</v>
      </c>
      <c r="W23" s="45">
        <v>0</v>
      </c>
      <c r="X23" s="46">
        <v>0</v>
      </c>
      <c r="Y23" s="45">
        <v>0</v>
      </c>
      <c r="Z23" s="46">
        <v>1</v>
      </c>
    </row>
    <row r="24" spans="1:26" x14ac:dyDescent="0.25">
      <c r="A24" s="44">
        <v>445</v>
      </c>
      <c r="B24" s="47" t="s">
        <v>115</v>
      </c>
      <c r="C24" s="47"/>
      <c r="D24" s="47"/>
      <c r="E24" s="47"/>
      <c r="F24" s="47"/>
      <c r="G24" s="47"/>
      <c r="H24" s="47"/>
      <c r="I24" s="45">
        <v>36</v>
      </c>
      <c r="J24" s="46">
        <v>79</v>
      </c>
      <c r="K24" s="45">
        <v>31</v>
      </c>
      <c r="L24" s="46">
        <v>43</v>
      </c>
      <c r="M24" s="45">
        <v>30</v>
      </c>
      <c r="N24" s="46">
        <v>70</v>
      </c>
      <c r="O24" s="45">
        <v>35</v>
      </c>
      <c r="P24" s="46">
        <v>77</v>
      </c>
      <c r="Q24" s="45">
        <v>48</v>
      </c>
      <c r="R24" s="46">
        <v>29</v>
      </c>
      <c r="S24" s="45">
        <v>0</v>
      </c>
      <c r="T24" s="46">
        <v>0</v>
      </c>
      <c r="U24" s="45">
        <v>11</v>
      </c>
      <c r="V24" s="46">
        <v>3</v>
      </c>
      <c r="W24" s="45">
        <v>0</v>
      </c>
      <c r="X24" s="46">
        <v>0</v>
      </c>
      <c r="Y24" s="45">
        <v>0</v>
      </c>
      <c r="Z24" s="46">
        <v>1</v>
      </c>
    </row>
    <row r="25" spans="1:26" x14ac:dyDescent="0.25">
      <c r="A25" s="44">
        <v>446</v>
      </c>
      <c r="B25" s="121" t="s">
        <v>116</v>
      </c>
      <c r="C25" s="121"/>
      <c r="D25" s="121"/>
      <c r="E25" s="121"/>
      <c r="F25" s="121"/>
      <c r="G25" s="121"/>
      <c r="H25" s="122"/>
      <c r="I25" s="45">
        <v>26</v>
      </c>
      <c r="J25" s="46">
        <v>44</v>
      </c>
      <c r="K25" s="45">
        <v>18</v>
      </c>
      <c r="L25" s="46">
        <v>40</v>
      </c>
      <c r="M25" s="45">
        <v>35</v>
      </c>
      <c r="N25" s="46">
        <v>68</v>
      </c>
      <c r="O25" s="45">
        <v>29</v>
      </c>
      <c r="P25" s="46">
        <v>53</v>
      </c>
      <c r="Q25" s="45">
        <v>42</v>
      </c>
      <c r="R25" s="46">
        <v>49</v>
      </c>
      <c r="S25" s="45" t="s">
        <v>94</v>
      </c>
      <c r="T25" s="46" t="s">
        <v>94</v>
      </c>
      <c r="U25" s="45">
        <v>5</v>
      </c>
      <c r="V25" s="46">
        <v>5</v>
      </c>
      <c r="W25" s="45">
        <v>0</v>
      </c>
      <c r="X25" s="46">
        <v>0</v>
      </c>
      <c r="Y25" s="45">
        <v>1</v>
      </c>
      <c r="Z25" s="46">
        <v>1</v>
      </c>
    </row>
    <row r="26" spans="1:26" x14ac:dyDescent="0.25">
      <c r="A26" s="44">
        <v>452</v>
      </c>
      <c r="B26" s="121" t="s">
        <v>117</v>
      </c>
      <c r="C26" s="121"/>
      <c r="D26" s="121"/>
      <c r="E26" s="121"/>
      <c r="F26" s="121"/>
      <c r="G26" s="121"/>
      <c r="H26" s="122"/>
      <c r="I26" s="45">
        <v>20</v>
      </c>
      <c r="J26" s="46">
        <v>83</v>
      </c>
      <c r="K26" s="45">
        <v>13</v>
      </c>
      <c r="L26" s="46">
        <v>41</v>
      </c>
      <c r="M26" s="45">
        <v>20</v>
      </c>
      <c r="N26" s="46">
        <v>75</v>
      </c>
      <c r="O26" s="45">
        <v>19</v>
      </c>
      <c r="P26" s="46">
        <v>80</v>
      </c>
      <c r="Q26" s="45">
        <v>35</v>
      </c>
      <c r="R26" s="46">
        <v>48</v>
      </c>
      <c r="S26" s="45" t="s">
        <v>94</v>
      </c>
      <c r="T26" s="46" t="s">
        <v>94</v>
      </c>
      <c r="U26" s="45">
        <v>8</v>
      </c>
      <c r="V26" s="46">
        <v>2</v>
      </c>
      <c r="W26" s="45" t="s">
        <v>94</v>
      </c>
      <c r="X26" s="46" t="s">
        <v>94</v>
      </c>
      <c r="Y26" s="45">
        <v>1</v>
      </c>
      <c r="Z26" s="46">
        <v>1</v>
      </c>
    </row>
    <row r="27" spans="1:26" x14ac:dyDescent="0.25">
      <c r="A27" s="44">
        <v>483</v>
      </c>
      <c r="B27" s="121" t="s">
        <v>118</v>
      </c>
      <c r="C27" s="121"/>
      <c r="D27" s="121"/>
      <c r="E27" s="121"/>
      <c r="F27" s="121"/>
      <c r="G27" s="121"/>
      <c r="H27" s="122"/>
      <c r="I27" s="45">
        <v>83</v>
      </c>
      <c r="J27" s="46">
        <v>8</v>
      </c>
      <c r="K27" s="45">
        <v>0</v>
      </c>
      <c r="L27" s="46">
        <v>0</v>
      </c>
      <c r="M27" s="45" t="s">
        <v>94</v>
      </c>
      <c r="N27" s="46" t="s">
        <v>94</v>
      </c>
      <c r="O27" s="45">
        <v>82</v>
      </c>
      <c r="P27" s="46">
        <v>4</v>
      </c>
      <c r="Q27" s="45" t="s">
        <v>94</v>
      </c>
      <c r="R27" s="46" t="s">
        <v>94</v>
      </c>
      <c r="S27" s="45">
        <v>0</v>
      </c>
      <c r="T27" s="46">
        <v>0</v>
      </c>
      <c r="U27" s="45">
        <v>0</v>
      </c>
      <c r="V27" s="46">
        <v>0</v>
      </c>
      <c r="W27" s="45">
        <v>0</v>
      </c>
      <c r="X27" s="46">
        <v>0</v>
      </c>
      <c r="Y27" s="45">
        <v>0</v>
      </c>
      <c r="Z27" s="46">
        <v>2</v>
      </c>
    </row>
    <row r="28" spans="1:26" x14ac:dyDescent="0.25">
      <c r="A28" s="44">
        <v>486</v>
      </c>
      <c r="B28" s="121" t="s">
        <v>119</v>
      </c>
      <c r="C28" s="121"/>
      <c r="D28" s="121"/>
      <c r="E28" s="121"/>
      <c r="F28" s="121"/>
      <c r="G28" s="121"/>
      <c r="H28" s="122"/>
      <c r="I28" s="45">
        <v>87</v>
      </c>
      <c r="J28" s="46">
        <v>1</v>
      </c>
      <c r="K28" s="45" t="s">
        <v>94</v>
      </c>
      <c r="L28" s="46" t="s">
        <v>94</v>
      </c>
      <c r="M28" s="45" t="s">
        <v>94</v>
      </c>
      <c r="N28" s="46" t="s">
        <v>94</v>
      </c>
      <c r="O28" s="45" t="s">
        <v>94</v>
      </c>
      <c r="P28" s="46" t="s">
        <v>94</v>
      </c>
      <c r="Q28" s="45" t="s">
        <v>94</v>
      </c>
      <c r="R28" s="46" t="s">
        <v>94</v>
      </c>
      <c r="S28" s="45">
        <v>0</v>
      </c>
      <c r="T28" s="46">
        <v>0</v>
      </c>
      <c r="U28" s="45">
        <v>0</v>
      </c>
      <c r="V28" s="46">
        <v>0</v>
      </c>
      <c r="W28" s="45">
        <v>0</v>
      </c>
      <c r="X28" s="46">
        <v>0</v>
      </c>
      <c r="Y28" s="45">
        <v>0</v>
      </c>
      <c r="Z28" s="46">
        <v>1</v>
      </c>
    </row>
    <row r="29" spans="1:26" x14ac:dyDescent="0.25">
      <c r="A29" s="44">
        <v>517</v>
      </c>
      <c r="B29" s="121" t="s">
        <v>120</v>
      </c>
      <c r="C29" s="121"/>
      <c r="D29" s="121"/>
      <c r="E29" s="121"/>
      <c r="F29" s="121"/>
      <c r="G29" s="121"/>
      <c r="H29" s="122"/>
      <c r="I29" s="45">
        <v>33</v>
      </c>
      <c r="J29" s="46">
        <v>26</v>
      </c>
      <c r="K29" s="45">
        <v>46</v>
      </c>
      <c r="L29" s="46">
        <v>16</v>
      </c>
      <c r="M29" s="45">
        <v>30</v>
      </c>
      <c r="N29" s="46">
        <v>18</v>
      </c>
      <c r="O29" s="45">
        <v>33</v>
      </c>
      <c r="P29" s="46">
        <v>26</v>
      </c>
      <c r="Q29" s="45">
        <v>34</v>
      </c>
      <c r="R29" s="46">
        <v>16</v>
      </c>
      <c r="S29" s="45">
        <v>0</v>
      </c>
      <c r="T29" s="46">
        <v>0</v>
      </c>
      <c r="U29" s="45" t="s">
        <v>94</v>
      </c>
      <c r="V29" s="46" t="s">
        <v>94</v>
      </c>
      <c r="W29" s="45" t="s">
        <v>94</v>
      </c>
      <c r="X29" s="46" t="s">
        <v>94</v>
      </c>
      <c r="Y29" s="45">
        <v>0</v>
      </c>
      <c r="Z29" s="46">
        <v>0</v>
      </c>
    </row>
    <row r="30" spans="1:26" x14ac:dyDescent="0.25">
      <c r="A30" s="44">
        <v>522</v>
      </c>
      <c r="B30" s="121" t="s">
        <v>121</v>
      </c>
      <c r="C30" s="121"/>
      <c r="D30" s="121"/>
      <c r="E30" s="121"/>
      <c r="F30" s="121"/>
      <c r="G30" s="121"/>
      <c r="H30" s="122"/>
      <c r="I30" s="45">
        <v>8</v>
      </c>
      <c r="J30" s="46">
        <v>45</v>
      </c>
      <c r="K30" s="45">
        <v>18</v>
      </c>
      <c r="L30" s="46">
        <v>35</v>
      </c>
      <c r="M30" s="45">
        <v>10</v>
      </c>
      <c r="N30" s="46">
        <v>53</v>
      </c>
      <c r="O30" s="45">
        <v>5</v>
      </c>
      <c r="P30" s="46">
        <v>46</v>
      </c>
      <c r="Q30" s="45">
        <v>14</v>
      </c>
      <c r="R30" s="46">
        <v>19</v>
      </c>
      <c r="S30" s="45" t="s">
        <v>94</v>
      </c>
      <c r="T30" s="46" t="s">
        <v>94</v>
      </c>
      <c r="U30" s="45">
        <v>15</v>
      </c>
      <c r="V30" s="46">
        <v>13</v>
      </c>
      <c r="W30" s="45" t="s">
        <v>94</v>
      </c>
      <c r="X30" s="46" t="s">
        <v>94</v>
      </c>
      <c r="Y30" s="45">
        <v>3</v>
      </c>
      <c r="Z30" s="46">
        <v>0</v>
      </c>
    </row>
    <row r="31" spans="1:26" x14ac:dyDescent="0.25">
      <c r="A31" s="44">
        <v>523</v>
      </c>
      <c r="B31" s="121" t="s">
        <v>122</v>
      </c>
      <c r="C31" s="121"/>
      <c r="D31" s="121"/>
      <c r="E31" s="121"/>
      <c r="F31" s="121"/>
      <c r="G31" s="121"/>
      <c r="H31" s="122"/>
      <c r="I31" s="45">
        <v>35</v>
      </c>
      <c r="J31" s="46">
        <v>33</v>
      </c>
      <c r="K31" s="45" t="s">
        <v>94</v>
      </c>
      <c r="L31" s="46" t="s">
        <v>94</v>
      </c>
      <c r="M31" s="45">
        <v>60</v>
      </c>
      <c r="N31" s="46">
        <v>24</v>
      </c>
      <c r="O31" s="45">
        <v>30</v>
      </c>
      <c r="P31" s="46">
        <v>33</v>
      </c>
      <c r="Q31" s="45">
        <v>26</v>
      </c>
      <c r="R31" s="46">
        <v>9</v>
      </c>
      <c r="S31" s="45" t="s">
        <v>94</v>
      </c>
      <c r="T31" s="46" t="s">
        <v>94</v>
      </c>
      <c r="U31" s="45" t="s">
        <v>94</v>
      </c>
      <c r="V31" s="46" t="s">
        <v>94</v>
      </c>
      <c r="W31" s="45">
        <v>0</v>
      </c>
      <c r="X31" s="46">
        <v>0</v>
      </c>
      <c r="Y31" s="45">
        <v>0</v>
      </c>
      <c r="Z31" s="46">
        <v>1</v>
      </c>
    </row>
    <row r="32" spans="1:26" x14ac:dyDescent="0.25">
      <c r="A32" s="44">
        <v>524</v>
      </c>
      <c r="B32" s="47" t="s">
        <v>123</v>
      </c>
      <c r="C32" s="47"/>
      <c r="D32" s="47"/>
      <c r="E32" s="47"/>
      <c r="F32" s="47"/>
      <c r="G32" s="47"/>
      <c r="H32" s="47"/>
      <c r="I32" s="45">
        <v>10</v>
      </c>
      <c r="J32" s="46">
        <v>31</v>
      </c>
      <c r="K32" s="45">
        <v>16</v>
      </c>
      <c r="L32" s="46">
        <v>7</v>
      </c>
      <c r="M32" s="45">
        <v>19</v>
      </c>
      <c r="N32" s="46">
        <v>33</v>
      </c>
      <c r="O32" s="45">
        <v>8</v>
      </c>
      <c r="P32" s="46">
        <v>29</v>
      </c>
      <c r="Q32" s="45">
        <v>13</v>
      </c>
      <c r="R32" s="46">
        <v>20</v>
      </c>
      <c r="S32" s="45">
        <v>0</v>
      </c>
      <c r="T32" s="46">
        <v>0</v>
      </c>
      <c r="U32" s="45">
        <v>12</v>
      </c>
      <c r="V32" s="46">
        <v>14</v>
      </c>
      <c r="W32" s="45" t="s">
        <v>94</v>
      </c>
      <c r="X32" s="46" t="s">
        <v>94</v>
      </c>
      <c r="Y32" s="45">
        <v>2</v>
      </c>
      <c r="Z32" s="46">
        <v>1</v>
      </c>
    </row>
    <row r="33" spans="1:26" x14ac:dyDescent="0.25">
      <c r="A33" s="44">
        <v>541</v>
      </c>
      <c r="B33" s="121" t="s">
        <v>124</v>
      </c>
      <c r="C33" s="121"/>
      <c r="D33" s="121"/>
      <c r="E33" s="121"/>
      <c r="F33" s="121"/>
      <c r="G33" s="121"/>
      <c r="H33" s="122"/>
      <c r="I33" s="45">
        <v>4</v>
      </c>
      <c r="J33" s="46">
        <v>25</v>
      </c>
      <c r="K33" s="45">
        <v>6</v>
      </c>
      <c r="L33" s="46">
        <v>17</v>
      </c>
      <c r="M33" s="45">
        <v>5</v>
      </c>
      <c r="N33" s="46">
        <v>38</v>
      </c>
      <c r="O33" s="45">
        <v>3</v>
      </c>
      <c r="P33" s="46">
        <v>28</v>
      </c>
      <c r="Q33" s="45">
        <v>4</v>
      </c>
      <c r="R33" s="46">
        <v>23</v>
      </c>
      <c r="S33" s="45">
        <v>3</v>
      </c>
      <c r="T33" s="46">
        <v>2</v>
      </c>
      <c r="U33" s="45">
        <v>1</v>
      </c>
      <c r="V33" s="46">
        <v>11</v>
      </c>
      <c r="W33" s="45" t="s">
        <v>94</v>
      </c>
      <c r="X33" s="46" t="s">
        <v>94</v>
      </c>
      <c r="Y33" s="45">
        <v>7</v>
      </c>
      <c r="Z33" s="46">
        <v>1</v>
      </c>
    </row>
    <row r="34" spans="1:26" x14ac:dyDescent="0.25">
      <c r="A34" s="44">
        <v>551</v>
      </c>
      <c r="B34" s="121" t="s">
        <v>125</v>
      </c>
      <c r="C34" s="121"/>
      <c r="D34" s="121"/>
      <c r="E34" s="121"/>
      <c r="F34" s="121"/>
      <c r="G34" s="121"/>
      <c r="H34" s="122"/>
      <c r="I34" s="45">
        <v>19</v>
      </c>
      <c r="J34" s="46">
        <v>22</v>
      </c>
      <c r="K34" s="45">
        <v>24</v>
      </c>
      <c r="L34" s="46">
        <v>30</v>
      </c>
      <c r="M34" s="45">
        <v>18</v>
      </c>
      <c r="N34" s="46">
        <v>9</v>
      </c>
      <c r="O34" s="45">
        <v>17</v>
      </c>
      <c r="P34" s="46">
        <v>21</v>
      </c>
      <c r="Q34" s="45">
        <v>17</v>
      </c>
      <c r="R34" s="46">
        <v>21</v>
      </c>
      <c r="S34" s="45" t="s">
        <v>94</v>
      </c>
      <c r="T34" s="46" t="s">
        <v>94</v>
      </c>
      <c r="U34" s="45">
        <v>14</v>
      </c>
      <c r="V34" s="46">
        <v>7</v>
      </c>
      <c r="W34" s="45">
        <v>0</v>
      </c>
      <c r="X34" s="46">
        <v>0</v>
      </c>
      <c r="Y34" s="45">
        <v>0</v>
      </c>
      <c r="Z34" s="46">
        <v>2</v>
      </c>
    </row>
    <row r="35" spans="1:26" x14ac:dyDescent="0.25">
      <c r="A35" s="44">
        <v>561</v>
      </c>
      <c r="B35" s="121" t="s">
        <v>126</v>
      </c>
      <c r="C35" s="121"/>
      <c r="D35" s="121"/>
      <c r="E35" s="121"/>
      <c r="F35" s="121"/>
      <c r="G35" s="121"/>
      <c r="H35" s="122"/>
      <c r="I35" s="45">
        <v>5</v>
      </c>
      <c r="J35" s="46">
        <v>69</v>
      </c>
      <c r="K35" s="45">
        <v>4</v>
      </c>
      <c r="L35" s="46">
        <v>34</v>
      </c>
      <c r="M35" s="45">
        <v>6</v>
      </c>
      <c r="N35" s="46">
        <v>62</v>
      </c>
      <c r="O35" s="45">
        <v>6</v>
      </c>
      <c r="P35" s="46">
        <v>67</v>
      </c>
      <c r="Q35" s="45">
        <v>8</v>
      </c>
      <c r="R35" s="46">
        <v>35</v>
      </c>
      <c r="S35" s="45" t="s">
        <v>94</v>
      </c>
      <c r="T35" s="46" t="s">
        <v>94</v>
      </c>
      <c r="U35" s="45">
        <v>9</v>
      </c>
      <c r="V35" s="46">
        <v>12</v>
      </c>
      <c r="W35" s="45">
        <v>0</v>
      </c>
      <c r="X35" s="46">
        <v>0</v>
      </c>
      <c r="Y35" s="45">
        <v>6</v>
      </c>
      <c r="Z35" s="46">
        <v>0</v>
      </c>
    </row>
    <row r="36" spans="1:26" x14ac:dyDescent="0.25">
      <c r="A36" s="44">
        <v>611</v>
      </c>
      <c r="B36" s="121" t="s">
        <v>127</v>
      </c>
      <c r="C36" s="121"/>
      <c r="D36" s="121"/>
      <c r="E36" s="121"/>
      <c r="F36" s="121"/>
      <c r="G36" s="121"/>
      <c r="H36" s="122"/>
      <c r="I36" s="45">
        <v>1</v>
      </c>
      <c r="J36" s="46">
        <v>39</v>
      </c>
      <c r="K36" s="45">
        <v>5</v>
      </c>
      <c r="L36" s="46">
        <v>36</v>
      </c>
      <c r="M36" s="45">
        <v>4</v>
      </c>
      <c r="N36" s="46">
        <v>60</v>
      </c>
      <c r="O36" s="45">
        <v>1</v>
      </c>
      <c r="P36" s="46">
        <v>52</v>
      </c>
      <c r="Q36" s="45">
        <v>1</v>
      </c>
      <c r="R36" s="46">
        <v>33</v>
      </c>
      <c r="S36" s="45">
        <v>1</v>
      </c>
      <c r="T36" s="46">
        <v>4</v>
      </c>
      <c r="U36" s="45">
        <v>6</v>
      </c>
      <c r="V36" s="46">
        <v>18</v>
      </c>
      <c r="W36" s="45">
        <v>1</v>
      </c>
      <c r="X36" s="46">
        <v>1</v>
      </c>
      <c r="Y36" s="45">
        <v>8</v>
      </c>
      <c r="Z36" s="46">
        <v>2</v>
      </c>
    </row>
    <row r="37" spans="1:26" x14ac:dyDescent="0.25">
      <c r="A37" s="44">
        <v>621</v>
      </c>
      <c r="B37" s="121" t="s">
        <v>128</v>
      </c>
      <c r="C37" s="121"/>
      <c r="D37" s="121"/>
      <c r="E37" s="121"/>
      <c r="F37" s="121"/>
      <c r="G37" s="121"/>
      <c r="H37" s="122"/>
      <c r="I37" s="45">
        <v>3</v>
      </c>
      <c r="J37" s="46">
        <v>53</v>
      </c>
      <c r="K37" s="45">
        <v>2</v>
      </c>
      <c r="L37" s="46">
        <v>32</v>
      </c>
      <c r="M37" s="45">
        <v>2</v>
      </c>
      <c r="N37" s="46">
        <v>30</v>
      </c>
      <c r="O37" s="45">
        <v>4</v>
      </c>
      <c r="P37" s="46">
        <v>56</v>
      </c>
      <c r="Q37" s="45">
        <v>3</v>
      </c>
      <c r="R37" s="46">
        <v>32</v>
      </c>
      <c r="S37" s="45">
        <v>4</v>
      </c>
      <c r="T37" s="46">
        <v>3</v>
      </c>
      <c r="U37" s="45">
        <v>2</v>
      </c>
      <c r="V37" s="46">
        <v>1</v>
      </c>
      <c r="W37" s="45" t="s">
        <v>94</v>
      </c>
      <c r="X37" s="46" t="s">
        <v>94</v>
      </c>
      <c r="Y37" s="45">
        <v>7</v>
      </c>
      <c r="Z37" s="46">
        <v>2</v>
      </c>
    </row>
    <row r="38" spans="1:26" x14ac:dyDescent="0.25">
      <c r="A38" s="44">
        <v>622</v>
      </c>
      <c r="B38" s="121" t="s">
        <v>129</v>
      </c>
      <c r="C38" s="121"/>
      <c r="D38" s="121"/>
      <c r="E38" s="121"/>
      <c r="F38" s="121"/>
      <c r="G38" s="121"/>
      <c r="H38" s="122"/>
      <c r="I38" s="45">
        <v>2</v>
      </c>
      <c r="J38" s="46">
        <v>28</v>
      </c>
      <c r="K38" s="45">
        <v>3</v>
      </c>
      <c r="L38" s="46">
        <v>26</v>
      </c>
      <c r="M38" s="45">
        <v>1</v>
      </c>
      <c r="N38" s="46">
        <v>10</v>
      </c>
      <c r="O38" s="45">
        <v>2</v>
      </c>
      <c r="P38" s="46">
        <v>27</v>
      </c>
      <c r="Q38" s="45">
        <v>2</v>
      </c>
      <c r="R38" s="46">
        <v>31</v>
      </c>
      <c r="S38" s="45">
        <v>5</v>
      </c>
      <c r="T38" s="46">
        <v>5</v>
      </c>
      <c r="U38" s="45">
        <v>3</v>
      </c>
      <c r="V38" s="46">
        <v>6</v>
      </c>
      <c r="W38" s="45" t="s">
        <v>94</v>
      </c>
      <c r="X38" s="46" t="s">
        <v>94</v>
      </c>
      <c r="Y38" s="45">
        <v>7</v>
      </c>
      <c r="Z38" s="46">
        <v>3</v>
      </c>
    </row>
    <row r="39" spans="1:26" x14ac:dyDescent="0.25">
      <c r="A39" s="44">
        <v>623</v>
      </c>
      <c r="B39" s="121" t="s">
        <v>130</v>
      </c>
      <c r="C39" s="121"/>
      <c r="D39" s="121"/>
      <c r="E39" s="121"/>
      <c r="F39" s="121"/>
      <c r="G39" s="121"/>
      <c r="H39" s="122"/>
      <c r="I39" s="45">
        <v>6</v>
      </c>
      <c r="J39" s="46">
        <v>58</v>
      </c>
      <c r="K39" s="45">
        <v>1</v>
      </c>
      <c r="L39" s="46">
        <v>20</v>
      </c>
      <c r="M39" s="45">
        <v>9</v>
      </c>
      <c r="N39" s="46">
        <v>29</v>
      </c>
      <c r="O39" s="45">
        <v>15</v>
      </c>
      <c r="P39" s="46">
        <v>70</v>
      </c>
      <c r="Q39" s="45">
        <v>11</v>
      </c>
      <c r="R39" s="46">
        <v>39</v>
      </c>
      <c r="S39" s="45" t="s">
        <v>94</v>
      </c>
      <c r="T39" s="46" t="s">
        <v>94</v>
      </c>
      <c r="U39" s="45" t="s">
        <v>94</v>
      </c>
      <c r="V39" s="46" t="s">
        <v>94</v>
      </c>
      <c r="W39" s="45" t="s">
        <v>94</v>
      </c>
      <c r="X39" s="46" t="s">
        <v>94</v>
      </c>
      <c r="Y39" s="45">
        <v>3</v>
      </c>
      <c r="Z39" s="46">
        <v>0</v>
      </c>
    </row>
    <row r="40" spans="1:26" x14ac:dyDescent="0.25">
      <c r="A40" s="44">
        <v>624</v>
      </c>
      <c r="B40" s="121" t="s">
        <v>131</v>
      </c>
      <c r="C40" s="121"/>
      <c r="D40" s="121"/>
      <c r="E40" s="121"/>
      <c r="F40" s="121"/>
      <c r="G40" s="121"/>
      <c r="H40" s="122"/>
      <c r="I40" s="45">
        <v>11</v>
      </c>
      <c r="J40" s="46">
        <v>81</v>
      </c>
      <c r="K40" s="45">
        <v>9</v>
      </c>
      <c r="L40" s="46">
        <v>37</v>
      </c>
      <c r="M40" s="45">
        <v>13</v>
      </c>
      <c r="N40" s="46">
        <v>71</v>
      </c>
      <c r="O40" s="45">
        <v>11</v>
      </c>
      <c r="P40" s="46">
        <v>79</v>
      </c>
      <c r="Q40" s="45">
        <v>6</v>
      </c>
      <c r="R40" s="46">
        <v>46</v>
      </c>
      <c r="S40" s="45" t="s">
        <v>94</v>
      </c>
      <c r="T40" s="46" t="s">
        <v>94</v>
      </c>
      <c r="U40" s="45" t="s">
        <v>94</v>
      </c>
      <c r="V40" s="46" t="s">
        <v>94</v>
      </c>
      <c r="W40" s="45" t="s">
        <v>94</v>
      </c>
      <c r="X40" s="46" t="s">
        <v>94</v>
      </c>
      <c r="Y40" s="45">
        <v>2</v>
      </c>
      <c r="Z40" s="46">
        <v>0</v>
      </c>
    </row>
    <row r="41" spans="1:26" x14ac:dyDescent="0.25">
      <c r="A41" s="44">
        <v>722</v>
      </c>
      <c r="B41" s="121" t="s">
        <v>132</v>
      </c>
      <c r="C41" s="121"/>
      <c r="D41" s="121"/>
      <c r="E41" s="121"/>
      <c r="F41" s="121"/>
      <c r="G41" s="121"/>
      <c r="H41" s="122"/>
      <c r="I41" s="45">
        <v>14</v>
      </c>
      <c r="J41" s="46">
        <v>88</v>
      </c>
      <c r="K41" s="45">
        <v>11</v>
      </c>
      <c r="L41" s="46">
        <v>46</v>
      </c>
      <c r="M41" s="45">
        <v>11</v>
      </c>
      <c r="N41" s="46">
        <v>78</v>
      </c>
      <c r="O41" s="45">
        <v>9</v>
      </c>
      <c r="P41" s="46">
        <v>85</v>
      </c>
      <c r="Q41" s="45">
        <v>27</v>
      </c>
      <c r="R41" s="46">
        <v>50</v>
      </c>
      <c r="S41" s="45">
        <v>0</v>
      </c>
      <c r="T41" s="46">
        <v>0</v>
      </c>
      <c r="U41" s="45" t="s">
        <v>94</v>
      </c>
      <c r="V41" s="46" t="s">
        <v>94</v>
      </c>
      <c r="W41" s="45">
        <v>0</v>
      </c>
      <c r="X41" s="46">
        <v>0</v>
      </c>
      <c r="Y41" s="45">
        <v>1</v>
      </c>
      <c r="Z41" s="46">
        <v>0</v>
      </c>
    </row>
    <row r="42" spans="1:26" x14ac:dyDescent="0.25">
      <c r="A42" s="44">
        <v>813</v>
      </c>
      <c r="B42" s="121" t="s">
        <v>133</v>
      </c>
      <c r="C42" s="121"/>
      <c r="D42" s="121"/>
      <c r="E42" s="121"/>
      <c r="F42" s="121"/>
      <c r="G42" s="121"/>
      <c r="H42" s="122"/>
      <c r="I42" s="45">
        <v>24</v>
      </c>
      <c r="J42" s="46">
        <v>64</v>
      </c>
      <c r="K42" s="45">
        <v>42</v>
      </c>
      <c r="L42" s="46">
        <v>24</v>
      </c>
      <c r="M42" s="45">
        <v>33</v>
      </c>
      <c r="N42" s="46">
        <v>64</v>
      </c>
      <c r="O42" s="45">
        <v>21</v>
      </c>
      <c r="P42" s="46">
        <v>65</v>
      </c>
      <c r="Q42" s="45">
        <v>16</v>
      </c>
      <c r="R42" s="46">
        <v>38</v>
      </c>
      <c r="S42" s="45" t="s">
        <v>94</v>
      </c>
      <c r="T42" s="46" t="s">
        <v>94</v>
      </c>
      <c r="U42" s="45">
        <v>17</v>
      </c>
      <c r="V42" s="46">
        <v>10</v>
      </c>
      <c r="W42" s="45">
        <v>0</v>
      </c>
      <c r="X42" s="46">
        <v>0</v>
      </c>
      <c r="Y42" s="45">
        <v>0</v>
      </c>
      <c r="Z42" s="46">
        <v>1</v>
      </c>
    </row>
    <row r="43" spans="1:26" x14ac:dyDescent="0.25">
      <c r="A43" s="44">
        <v>921</v>
      </c>
      <c r="B43" s="121" t="s">
        <v>134</v>
      </c>
      <c r="C43" s="121"/>
      <c r="D43" s="121"/>
      <c r="E43" s="121"/>
      <c r="F43" s="121"/>
      <c r="G43" s="121"/>
      <c r="H43" s="122"/>
      <c r="I43" s="45">
        <v>7</v>
      </c>
      <c r="J43" s="46">
        <v>37</v>
      </c>
      <c r="K43" s="45">
        <v>12</v>
      </c>
      <c r="L43" s="46">
        <v>27</v>
      </c>
      <c r="M43" s="45">
        <v>7</v>
      </c>
      <c r="N43" s="46">
        <v>25</v>
      </c>
      <c r="O43" s="45">
        <v>7</v>
      </c>
      <c r="P43" s="46">
        <v>42</v>
      </c>
      <c r="Q43" s="45">
        <v>10</v>
      </c>
      <c r="R43" s="46">
        <v>30</v>
      </c>
      <c r="S43" s="45" t="s">
        <v>94</v>
      </c>
      <c r="T43" s="46" t="s">
        <v>94</v>
      </c>
      <c r="U43" s="45">
        <v>4</v>
      </c>
      <c r="V43" s="46">
        <v>17</v>
      </c>
      <c r="W43" s="45" t="s">
        <v>94</v>
      </c>
      <c r="X43" s="46" t="s">
        <v>94</v>
      </c>
      <c r="Y43" s="45">
        <v>5</v>
      </c>
      <c r="Z43" s="46">
        <v>0</v>
      </c>
    </row>
    <row r="44" spans="1:26" x14ac:dyDescent="0.25">
      <c r="A44" s="48">
        <v>922</v>
      </c>
      <c r="B44" s="123" t="s">
        <v>135</v>
      </c>
      <c r="C44" s="123"/>
      <c r="D44" s="123"/>
      <c r="E44" s="123"/>
      <c r="F44" s="123"/>
      <c r="G44" s="123"/>
      <c r="H44" s="124"/>
      <c r="I44" s="49">
        <v>39</v>
      </c>
      <c r="J44" s="50">
        <v>38</v>
      </c>
      <c r="K44" s="49" t="s">
        <v>94</v>
      </c>
      <c r="L44" s="50" t="s">
        <v>94</v>
      </c>
      <c r="M44" s="49">
        <v>43</v>
      </c>
      <c r="N44" s="50">
        <v>32</v>
      </c>
      <c r="O44" s="49">
        <v>41</v>
      </c>
      <c r="P44" s="50">
        <v>51</v>
      </c>
      <c r="Q44" s="49">
        <v>29</v>
      </c>
      <c r="R44" s="50">
        <v>26</v>
      </c>
      <c r="S44" s="49" t="s">
        <v>94</v>
      </c>
      <c r="T44" s="50" t="s">
        <v>94</v>
      </c>
      <c r="U44" s="49">
        <v>7</v>
      </c>
      <c r="V44" s="50">
        <v>15</v>
      </c>
      <c r="W44" s="49" t="s">
        <v>94</v>
      </c>
      <c r="X44" s="50" t="s">
        <v>94</v>
      </c>
      <c r="Y44" s="49">
        <v>1</v>
      </c>
      <c r="Z44" s="50">
        <v>0</v>
      </c>
    </row>
    <row r="45" spans="1:26" x14ac:dyDescent="0.25">
      <c r="I45">
        <v>87</v>
      </c>
    </row>
  </sheetData>
  <mergeCells count="39">
    <mergeCell ref="B11:H11"/>
    <mergeCell ref="B12:H12"/>
    <mergeCell ref="B15:H15"/>
    <mergeCell ref="B7:H7"/>
    <mergeCell ref="I1:J1"/>
    <mergeCell ref="Y1:Z1"/>
    <mergeCell ref="B3:H3"/>
    <mergeCell ref="B4:H4"/>
    <mergeCell ref="Q1:R1"/>
    <mergeCell ref="S1:T1"/>
    <mergeCell ref="K1:L1"/>
    <mergeCell ref="M1:N1"/>
    <mergeCell ref="O1:P1"/>
    <mergeCell ref="U1:V1"/>
    <mergeCell ref="W1:X1"/>
    <mergeCell ref="B16:H16"/>
    <mergeCell ref="B17:H17"/>
    <mergeCell ref="B35:H35"/>
    <mergeCell ref="B19:H19"/>
    <mergeCell ref="B20:H20"/>
    <mergeCell ref="B25:H25"/>
    <mergeCell ref="B26:H26"/>
    <mergeCell ref="B27:H27"/>
    <mergeCell ref="B28:H28"/>
    <mergeCell ref="B29:H29"/>
    <mergeCell ref="B30:H30"/>
    <mergeCell ref="B31:H31"/>
    <mergeCell ref="B33:H33"/>
    <mergeCell ref="B34:H34"/>
    <mergeCell ref="B18:H18"/>
    <mergeCell ref="B42:H42"/>
    <mergeCell ref="B43:H43"/>
    <mergeCell ref="B44:H44"/>
    <mergeCell ref="B36:H36"/>
    <mergeCell ref="B37:H37"/>
    <mergeCell ref="B38:H38"/>
    <mergeCell ref="B39:H39"/>
    <mergeCell ref="B40:H40"/>
    <mergeCell ref="B41:H41"/>
  </mergeCells>
  <printOptions horizontalCentered="1"/>
  <pageMargins left="0.2" right="0.2" top="0.5" bottom="0.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heetViews>
  <sheetFormatPr defaultRowHeight="15" x14ac:dyDescent="0.25"/>
  <cols>
    <col min="3" max="3" width="81.42578125" bestFit="1" customWidth="1"/>
  </cols>
  <sheetData>
    <row r="1" spans="1:3" x14ac:dyDescent="0.25">
      <c r="A1" t="s">
        <v>205</v>
      </c>
      <c r="B1" t="s">
        <v>51</v>
      </c>
      <c r="C1" t="s">
        <v>206</v>
      </c>
    </row>
    <row r="2" spans="1:3" x14ac:dyDescent="0.25">
      <c r="A2" s="59"/>
      <c r="B2">
        <v>212</v>
      </c>
      <c r="C2" t="s">
        <v>93</v>
      </c>
    </row>
    <row r="3" spans="1:3" x14ac:dyDescent="0.25">
      <c r="A3" s="62"/>
      <c r="B3">
        <v>221</v>
      </c>
      <c r="C3" t="s">
        <v>95</v>
      </c>
    </row>
    <row r="4" spans="1:3" x14ac:dyDescent="0.25">
      <c r="A4" s="67"/>
      <c r="B4">
        <v>236</v>
      </c>
      <c r="C4" t="s">
        <v>96</v>
      </c>
    </row>
    <row r="5" spans="1:3" x14ac:dyDescent="0.25">
      <c r="A5" s="67"/>
      <c r="B5">
        <v>237</v>
      </c>
      <c r="C5" t="s">
        <v>97</v>
      </c>
    </row>
    <row r="6" spans="1:3" x14ac:dyDescent="0.25">
      <c r="A6" s="67"/>
      <c r="B6">
        <v>238</v>
      </c>
      <c r="C6" t="s">
        <v>98</v>
      </c>
    </row>
    <row r="7" spans="1:3" x14ac:dyDescent="0.25">
      <c r="A7" s="61"/>
      <c r="B7">
        <v>322</v>
      </c>
      <c r="C7" t="s">
        <v>100</v>
      </c>
    </row>
    <row r="8" spans="1:3" x14ac:dyDescent="0.25">
      <c r="A8" s="61"/>
      <c r="B8">
        <v>324</v>
      </c>
      <c r="C8" t="s">
        <v>101</v>
      </c>
    </row>
    <row r="9" spans="1:3" x14ac:dyDescent="0.25">
      <c r="A9" s="61"/>
      <c r="B9">
        <v>325</v>
      </c>
      <c r="C9" t="s">
        <v>102</v>
      </c>
    </row>
    <row r="10" spans="1:3" x14ac:dyDescent="0.25">
      <c r="A10" s="61"/>
      <c r="B10">
        <v>326</v>
      </c>
      <c r="C10" t="s">
        <v>103</v>
      </c>
    </row>
    <row r="11" spans="1:3" x14ac:dyDescent="0.25">
      <c r="A11" s="61"/>
      <c r="B11">
        <v>327</v>
      </c>
      <c r="C11" t="s">
        <v>104</v>
      </c>
    </row>
    <row r="12" spans="1:3" x14ac:dyDescent="0.25">
      <c r="A12" s="61"/>
      <c r="B12">
        <v>331</v>
      </c>
      <c r="C12" t="s">
        <v>105</v>
      </c>
    </row>
    <row r="13" spans="1:3" x14ac:dyDescent="0.25">
      <c r="A13" s="61"/>
      <c r="B13">
        <v>332</v>
      </c>
      <c r="C13" t="s">
        <v>106</v>
      </c>
    </row>
    <row r="14" spans="1:3" x14ac:dyDescent="0.25">
      <c r="A14" s="61"/>
      <c r="B14">
        <v>333</v>
      </c>
      <c r="C14" t="s">
        <v>107</v>
      </c>
    </row>
    <row r="15" spans="1:3" x14ac:dyDescent="0.25">
      <c r="A15" s="61"/>
      <c r="B15">
        <v>334</v>
      </c>
      <c r="C15" t="s">
        <v>108</v>
      </c>
    </row>
    <row r="16" spans="1:3" x14ac:dyDescent="0.25">
      <c r="A16" s="61"/>
      <c r="B16">
        <v>335</v>
      </c>
      <c r="C16" t="s">
        <v>109</v>
      </c>
    </row>
    <row r="17" spans="1:3" x14ac:dyDescent="0.25">
      <c r="A17" s="61"/>
      <c r="B17">
        <v>336</v>
      </c>
      <c r="C17" t="s">
        <v>110</v>
      </c>
    </row>
    <row r="18" spans="1:3" x14ac:dyDescent="0.25">
      <c r="A18" s="61"/>
      <c r="B18">
        <v>339</v>
      </c>
      <c r="C18" t="s">
        <v>111</v>
      </c>
    </row>
    <row r="19" spans="1:3" x14ac:dyDescent="0.25">
      <c r="A19" s="65"/>
      <c r="B19">
        <v>423</v>
      </c>
      <c r="C19" t="s">
        <v>112</v>
      </c>
    </row>
    <row r="20" spans="1:3" x14ac:dyDescent="0.25">
      <c r="A20" s="65"/>
      <c r="B20">
        <v>425</v>
      </c>
      <c r="C20" t="s">
        <v>114</v>
      </c>
    </row>
    <row r="21" spans="1:3" x14ac:dyDescent="0.25">
      <c r="A21" s="72"/>
      <c r="B21">
        <v>445</v>
      </c>
      <c r="C21" t="s">
        <v>115</v>
      </c>
    </row>
    <row r="22" spans="1:3" x14ac:dyDescent="0.25">
      <c r="A22" s="72"/>
      <c r="B22">
        <v>446</v>
      </c>
      <c r="C22" t="s">
        <v>116</v>
      </c>
    </row>
    <row r="23" spans="1:3" x14ac:dyDescent="0.25">
      <c r="A23" s="72"/>
      <c r="B23">
        <v>452</v>
      </c>
      <c r="C23" t="s">
        <v>117</v>
      </c>
    </row>
    <row r="24" spans="1:3" x14ac:dyDescent="0.25">
      <c r="A24" s="64"/>
      <c r="B24">
        <v>483</v>
      </c>
      <c r="C24" t="s">
        <v>118</v>
      </c>
    </row>
    <row r="25" spans="1:3" x14ac:dyDescent="0.25">
      <c r="A25" s="64"/>
      <c r="B25">
        <v>486</v>
      </c>
      <c r="C25" t="s">
        <v>119</v>
      </c>
    </row>
    <row r="26" spans="1:3" x14ac:dyDescent="0.25">
      <c r="A26" s="69"/>
      <c r="B26">
        <v>517</v>
      </c>
      <c r="C26" t="s">
        <v>120</v>
      </c>
    </row>
    <row r="27" spans="1:3" x14ac:dyDescent="0.25">
      <c r="A27" s="70"/>
      <c r="B27">
        <v>522</v>
      </c>
      <c r="C27" t="s">
        <v>121</v>
      </c>
    </row>
    <row r="28" spans="1:3" x14ac:dyDescent="0.25">
      <c r="A28" s="70"/>
      <c r="B28">
        <v>523</v>
      </c>
      <c r="C28" t="s">
        <v>122</v>
      </c>
    </row>
    <row r="29" spans="1:3" x14ac:dyDescent="0.25">
      <c r="A29" s="70"/>
      <c r="B29">
        <v>524</v>
      </c>
      <c r="C29" t="s">
        <v>123</v>
      </c>
    </row>
    <row r="30" spans="1:3" x14ac:dyDescent="0.25">
      <c r="A30" s="57"/>
      <c r="B30">
        <v>541</v>
      </c>
      <c r="C30" t="s">
        <v>124</v>
      </c>
    </row>
    <row r="31" spans="1:3" x14ac:dyDescent="0.25">
      <c r="A31" s="63"/>
      <c r="B31">
        <v>551</v>
      </c>
      <c r="C31" t="s">
        <v>125</v>
      </c>
    </row>
    <row r="32" spans="1:3" x14ac:dyDescent="0.25">
      <c r="A32" s="58"/>
      <c r="B32">
        <v>561</v>
      </c>
      <c r="C32" t="s">
        <v>126</v>
      </c>
    </row>
    <row r="33" spans="1:3" x14ac:dyDescent="0.25">
      <c r="A33" s="55"/>
      <c r="B33">
        <v>611</v>
      </c>
      <c r="C33" t="s">
        <v>127</v>
      </c>
    </row>
    <row r="34" spans="1:3" x14ac:dyDescent="0.25">
      <c r="A34" s="56"/>
      <c r="B34">
        <v>621</v>
      </c>
      <c r="C34" t="s">
        <v>128</v>
      </c>
    </row>
    <row r="35" spans="1:3" x14ac:dyDescent="0.25">
      <c r="A35" s="56"/>
      <c r="B35">
        <v>622</v>
      </c>
      <c r="C35" t="s">
        <v>129</v>
      </c>
    </row>
    <row r="36" spans="1:3" x14ac:dyDescent="0.25">
      <c r="A36" s="56"/>
      <c r="B36">
        <v>623</v>
      </c>
      <c r="C36" t="s">
        <v>130</v>
      </c>
    </row>
    <row r="37" spans="1:3" x14ac:dyDescent="0.25">
      <c r="A37" s="56"/>
      <c r="B37">
        <v>624</v>
      </c>
      <c r="C37" t="s">
        <v>131</v>
      </c>
    </row>
    <row r="38" spans="1:3" x14ac:dyDescent="0.25">
      <c r="A38" s="71"/>
      <c r="B38">
        <v>722</v>
      </c>
      <c r="C38" t="s">
        <v>132</v>
      </c>
    </row>
    <row r="39" spans="1:3" x14ac:dyDescent="0.25">
      <c r="A39" s="66"/>
      <c r="B39">
        <v>921</v>
      </c>
      <c r="C39" t="s">
        <v>134</v>
      </c>
    </row>
    <row r="40" spans="1:3" x14ac:dyDescent="0.25">
      <c r="A40" s="66"/>
      <c r="B40">
        <v>922</v>
      </c>
      <c r="C40" t="s">
        <v>135</v>
      </c>
    </row>
  </sheetData>
  <sortState ref="A2:C41">
    <sortCondition ref="B2:B4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heetViews>
  <sheetFormatPr defaultRowHeight="15" x14ac:dyDescent="0.25"/>
  <cols>
    <col min="1" max="1" width="11.42578125" bestFit="1" customWidth="1"/>
    <col min="2" max="2" width="10.7109375" customWidth="1"/>
    <col min="3" max="3" width="10.140625" bestFit="1" customWidth="1"/>
  </cols>
  <sheetData>
    <row r="1" spans="1:31" s="2" customFormat="1" x14ac:dyDescent="0.25">
      <c r="A1" s="20" t="s">
        <v>198</v>
      </c>
    </row>
    <row r="4" spans="1:31" x14ac:dyDescent="0.25">
      <c r="B4" s="14" t="s">
        <v>143</v>
      </c>
      <c r="R4" s="14" t="s">
        <v>145</v>
      </c>
    </row>
    <row r="5" spans="1:31" x14ac:dyDescent="0.25">
      <c r="B5" s="133" t="s">
        <v>175</v>
      </c>
      <c r="C5" s="133"/>
      <c r="D5" s="112" t="s">
        <v>182</v>
      </c>
      <c r="E5" s="112"/>
      <c r="F5" s="112" t="s">
        <v>7</v>
      </c>
      <c r="G5" s="112"/>
      <c r="H5" s="112" t="s">
        <v>8</v>
      </c>
      <c r="I5" s="112"/>
      <c r="J5" s="112" t="s">
        <v>9</v>
      </c>
      <c r="K5" s="112"/>
      <c r="L5" s="134" t="s">
        <v>53</v>
      </c>
      <c r="M5" s="112"/>
      <c r="N5" s="112" t="s">
        <v>11</v>
      </c>
      <c r="O5" s="112"/>
      <c r="R5" s="133" t="s">
        <v>175</v>
      </c>
      <c r="S5" s="133"/>
      <c r="T5" s="112" t="s">
        <v>182</v>
      </c>
      <c r="U5" s="112"/>
      <c r="V5" s="112" t="s">
        <v>7</v>
      </c>
      <c r="W5" s="112"/>
      <c r="X5" s="112" t="s">
        <v>8</v>
      </c>
      <c r="Y5" s="112"/>
      <c r="Z5" s="112" t="s">
        <v>9</v>
      </c>
      <c r="AA5" s="112"/>
      <c r="AB5" s="134" t="s">
        <v>53</v>
      </c>
      <c r="AC5" s="112"/>
      <c r="AD5" s="112" t="s">
        <v>11</v>
      </c>
      <c r="AE5" s="112"/>
    </row>
    <row r="6" spans="1:31" x14ac:dyDescent="0.25">
      <c r="A6" s="34" t="s">
        <v>52</v>
      </c>
      <c r="B6" s="34" t="s">
        <v>51</v>
      </c>
      <c r="C6" s="34" t="s">
        <v>13</v>
      </c>
      <c r="D6" s="34" t="s">
        <v>51</v>
      </c>
      <c r="E6" s="34" t="s">
        <v>13</v>
      </c>
      <c r="F6" s="34" t="s">
        <v>51</v>
      </c>
      <c r="G6" s="34" t="s">
        <v>13</v>
      </c>
      <c r="H6" s="34" t="s">
        <v>51</v>
      </c>
      <c r="I6" s="34" t="s">
        <v>13</v>
      </c>
      <c r="J6" s="34" t="s">
        <v>51</v>
      </c>
      <c r="K6" s="34" t="s">
        <v>13</v>
      </c>
      <c r="L6" s="34" t="s">
        <v>51</v>
      </c>
      <c r="M6" s="34" t="s">
        <v>13</v>
      </c>
      <c r="N6" s="34" t="s">
        <v>51</v>
      </c>
      <c r="O6" s="34" t="s">
        <v>13</v>
      </c>
      <c r="Q6" s="34" t="s">
        <v>52</v>
      </c>
      <c r="R6" s="34" t="s">
        <v>51</v>
      </c>
      <c r="S6" s="34" t="s">
        <v>13</v>
      </c>
      <c r="T6" s="34" t="s">
        <v>51</v>
      </c>
      <c r="U6" s="34" t="s">
        <v>13</v>
      </c>
      <c r="V6" s="34" t="s">
        <v>51</v>
      </c>
      <c r="W6" s="34" t="s">
        <v>13</v>
      </c>
      <c r="X6" s="34" t="s">
        <v>51</v>
      </c>
      <c r="Y6" s="34" t="s">
        <v>13</v>
      </c>
      <c r="Z6" s="34" t="s">
        <v>51</v>
      </c>
      <c r="AA6" s="34" t="s">
        <v>13</v>
      </c>
      <c r="AB6" s="34" t="s">
        <v>51</v>
      </c>
      <c r="AC6" s="34" t="s">
        <v>13</v>
      </c>
      <c r="AD6" s="34" t="s">
        <v>51</v>
      </c>
      <c r="AE6" s="34" t="s">
        <v>13</v>
      </c>
    </row>
    <row r="7" spans="1:31" x14ac:dyDescent="0.25">
      <c r="A7">
        <v>1</v>
      </c>
      <c r="B7" s="56">
        <v>623</v>
      </c>
      <c r="C7" s="3">
        <v>1721</v>
      </c>
      <c r="D7" s="56">
        <v>622</v>
      </c>
      <c r="E7" s="3">
        <v>4942</v>
      </c>
      <c r="F7" s="55">
        <v>611</v>
      </c>
      <c r="G7" s="3">
        <v>10357</v>
      </c>
      <c r="H7" s="55">
        <v>611</v>
      </c>
      <c r="I7" s="3">
        <v>5883</v>
      </c>
      <c r="J7" s="55">
        <v>611</v>
      </c>
      <c r="K7" s="3">
        <v>630</v>
      </c>
      <c r="L7" s="57">
        <v>541</v>
      </c>
      <c r="M7" s="3">
        <v>768</v>
      </c>
      <c r="N7">
        <v>611</v>
      </c>
      <c r="O7" s="3">
        <v>127</v>
      </c>
      <c r="Q7">
        <v>1</v>
      </c>
      <c r="R7" s="56">
        <v>623</v>
      </c>
      <c r="S7" s="3">
        <v>1618</v>
      </c>
      <c r="T7" s="56">
        <v>622</v>
      </c>
      <c r="U7" s="3">
        <v>4303</v>
      </c>
      <c r="V7" s="55">
        <v>611</v>
      </c>
      <c r="W7" s="3">
        <v>10955</v>
      </c>
      <c r="X7" s="55">
        <v>611</v>
      </c>
      <c r="Y7" s="3">
        <v>5889</v>
      </c>
      <c r="Z7" s="55">
        <v>611</v>
      </c>
      <c r="AA7" s="3">
        <v>625</v>
      </c>
      <c r="AB7" s="57">
        <v>541</v>
      </c>
      <c r="AC7" s="3">
        <v>710</v>
      </c>
      <c r="AD7" s="55">
        <v>611</v>
      </c>
      <c r="AE7" s="3">
        <v>125</v>
      </c>
    </row>
    <row r="8" spans="1:31" x14ac:dyDescent="0.25">
      <c r="A8">
        <v>2</v>
      </c>
      <c r="B8" s="56">
        <v>622</v>
      </c>
      <c r="C8" s="3">
        <v>1188</v>
      </c>
      <c r="D8" s="56">
        <v>621</v>
      </c>
      <c r="E8" s="3">
        <v>1889</v>
      </c>
      <c r="F8" s="56">
        <v>622</v>
      </c>
      <c r="G8" s="3">
        <v>4021</v>
      </c>
      <c r="H8" s="56">
        <v>622</v>
      </c>
      <c r="I8" s="3">
        <v>945</v>
      </c>
      <c r="J8" s="61">
        <v>325</v>
      </c>
      <c r="K8" s="3">
        <v>31</v>
      </c>
      <c r="L8" s="56">
        <v>622</v>
      </c>
      <c r="M8" s="3">
        <v>395</v>
      </c>
      <c r="O8" s="3"/>
      <c r="Q8">
        <v>2</v>
      </c>
      <c r="R8" s="56">
        <v>621</v>
      </c>
      <c r="S8" s="3">
        <v>1311</v>
      </c>
      <c r="T8" s="56">
        <v>621</v>
      </c>
      <c r="U8" s="3">
        <v>2254</v>
      </c>
      <c r="V8" s="56">
        <v>622</v>
      </c>
      <c r="W8" s="3">
        <v>3988</v>
      </c>
      <c r="X8" s="56">
        <v>622</v>
      </c>
      <c r="Y8" s="3">
        <v>854</v>
      </c>
      <c r="Z8" s="61">
        <v>325</v>
      </c>
      <c r="AA8" s="3">
        <v>33</v>
      </c>
      <c r="AB8" s="56">
        <v>621</v>
      </c>
      <c r="AC8" s="3">
        <v>480</v>
      </c>
      <c r="AE8" s="3"/>
    </row>
    <row r="9" spans="1:31" x14ac:dyDescent="0.25">
      <c r="A9">
        <v>3</v>
      </c>
      <c r="B9" s="56">
        <v>621</v>
      </c>
      <c r="C9" s="3">
        <v>1140</v>
      </c>
      <c r="D9" s="67">
        <v>238</v>
      </c>
      <c r="E9" s="3">
        <v>1882</v>
      </c>
      <c r="F9" s="57">
        <v>541</v>
      </c>
      <c r="G9" s="3">
        <v>3784</v>
      </c>
      <c r="H9" s="56">
        <v>621</v>
      </c>
      <c r="I9" s="3">
        <v>672</v>
      </c>
      <c r="J9" s="57">
        <v>541</v>
      </c>
      <c r="K9" s="3">
        <v>23</v>
      </c>
      <c r="L9" s="56">
        <v>621</v>
      </c>
      <c r="M9" s="3">
        <v>269</v>
      </c>
      <c r="O9" s="3"/>
      <c r="Q9">
        <v>3</v>
      </c>
      <c r="R9" s="56">
        <v>622</v>
      </c>
      <c r="S9" s="3">
        <v>1017</v>
      </c>
      <c r="T9" s="67">
        <v>238</v>
      </c>
      <c r="U9" s="3">
        <v>1724</v>
      </c>
      <c r="V9" s="57">
        <v>541</v>
      </c>
      <c r="W9" s="3">
        <v>3985</v>
      </c>
      <c r="X9" s="56">
        <v>621</v>
      </c>
      <c r="Y9" s="3">
        <v>715</v>
      </c>
      <c r="Z9" s="57">
        <v>541</v>
      </c>
      <c r="AA9" s="3">
        <v>26</v>
      </c>
      <c r="AB9" s="56">
        <v>622</v>
      </c>
      <c r="AC9" s="3">
        <v>242</v>
      </c>
      <c r="AE9" s="3"/>
    </row>
    <row r="10" spans="1:31" x14ac:dyDescent="0.25">
      <c r="A10">
        <v>4</v>
      </c>
      <c r="B10" s="58">
        <v>561</v>
      </c>
      <c r="C10" s="3">
        <v>216</v>
      </c>
      <c r="D10" s="55">
        <v>611</v>
      </c>
      <c r="E10" s="3">
        <v>1044</v>
      </c>
      <c r="F10" s="58">
        <v>561</v>
      </c>
      <c r="G10" s="3">
        <v>2234</v>
      </c>
      <c r="H10" s="57">
        <v>541</v>
      </c>
      <c r="I10" s="3">
        <v>581</v>
      </c>
      <c r="J10" s="73">
        <v>621</v>
      </c>
      <c r="K10" s="51">
        <v>23</v>
      </c>
      <c r="L10" s="66">
        <v>921</v>
      </c>
      <c r="M10" s="3">
        <v>175</v>
      </c>
      <c r="O10" s="3"/>
      <c r="Q10">
        <v>4</v>
      </c>
      <c r="R10" s="58">
        <v>561</v>
      </c>
      <c r="S10" s="3">
        <v>250</v>
      </c>
      <c r="T10" s="55">
        <v>611</v>
      </c>
      <c r="U10" s="3">
        <v>1231</v>
      </c>
      <c r="V10" s="56">
        <v>621</v>
      </c>
      <c r="W10" s="3">
        <v>2005</v>
      </c>
      <c r="X10" s="57">
        <v>541</v>
      </c>
      <c r="Y10" s="3">
        <v>571</v>
      </c>
      <c r="Z10" s="56">
        <v>621</v>
      </c>
      <c r="AA10" s="3">
        <v>21</v>
      </c>
      <c r="AB10" s="66">
        <v>921</v>
      </c>
      <c r="AC10" s="3">
        <v>197</v>
      </c>
      <c r="AE10" s="3"/>
    </row>
    <row r="11" spans="1:31" x14ac:dyDescent="0.25">
      <c r="A11">
        <v>5</v>
      </c>
      <c r="B11" s="55">
        <v>611</v>
      </c>
      <c r="C11" s="3">
        <v>157</v>
      </c>
      <c r="D11" s="57">
        <v>541</v>
      </c>
      <c r="E11" s="3">
        <v>918</v>
      </c>
      <c r="F11" s="70">
        <v>522</v>
      </c>
      <c r="G11" s="3">
        <v>2138</v>
      </c>
      <c r="H11" s="56">
        <v>624</v>
      </c>
      <c r="I11" s="3">
        <v>362</v>
      </c>
      <c r="J11" s="56">
        <v>622</v>
      </c>
      <c r="K11" s="3">
        <v>19</v>
      </c>
      <c r="L11" s="72">
        <v>446</v>
      </c>
      <c r="M11" s="3">
        <v>171</v>
      </c>
      <c r="O11" s="3"/>
      <c r="Q11">
        <v>5</v>
      </c>
      <c r="R11" s="55">
        <v>611</v>
      </c>
      <c r="S11" s="3">
        <v>182</v>
      </c>
      <c r="T11" s="57">
        <v>541</v>
      </c>
      <c r="U11" s="3">
        <v>962</v>
      </c>
      <c r="V11" s="70">
        <v>522</v>
      </c>
      <c r="W11" s="3">
        <v>1989</v>
      </c>
      <c r="X11" s="61">
        <v>325</v>
      </c>
      <c r="Y11" s="3">
        <v>332</v>
      </c>
      <c r="Z11" s="56">
        <v>622</v>
      </c>
      <c r="AA11" s="3">
        <v>20</v>
      </c>
      <c r="AB11" s="72">
        <v>446</v>
      </c>
      <c r="AC11" s="3">
        <v>153</v>
      </c>
      <c r="AE11" s="3"/>
    </row>
    <row r="12" spans="1:31" x14ac:dyDescent="0.25">
      <c r="A12">
        <v>6</v>
      </c>
      <c r="B12" s="57">
        <v>541</v>
      </c>
      <c r="C12" s="3">
        <v>115</v>
      </c>
      <c r="D12" s="58">
        <v>561</v>
      </c>
      <c r="E12" s="3">
        <v>870</v>
      </c>
      <c r="F12" s="71">
        <v>722</v>
      </c>
      <c r="G12" s="3">
        <v>2038</v>
      </c>
      <c r="H12" s="61">
        <v>325</v>
      </c>
      <c r="I12" s="3">
        <v>314</v>
      </c>
      <c r="J12" s="56">
        <v>624</v>
      </c>
      <c r="K12" s="3">
        <v>10</v>
      </c>
      <c r="L12" s="55">
        <v>611</v>
      </c>
      <c r="M12" s="3">
        <v>165</v>
      </c>
      <c r="O12" s="3"/>
      <c r="Q12">
        <v>6</v>
      </c>
      <c r="R12" s="57">
        <v>541</v>
      </c>
      <c r="S12" s="3">
        <v>125</v>
      </c>
      <c r="T12" s="58">
        <v>561</v>
      </c>
      <c r="U12" s="3">
        <v>841</v>
      </c>
      <c r="V12" s="58">
        <v>561</v>
      </c>
      <c r="W12" s="3">
        <v>1878</v>
      </c>
      <c r="X12" s="56">
        <v>624</v>
      </c>
      <c r="Y12" s="3">
        <v>301</v>
      </c>
      <c r="AA12" s="3"/>
      <c r="AB12" s="55">
        <v>611</v>
      </c>
      <c r="AC12" s="3">
        <v>106</v>
      </c>
      <c r="AE12" s="3"/>
    </row>
    <row r="13" spans="1:31" x14ac:dyDescent="0.25">
      <c r="A13">
        <v>7</v>
      </c>
      <c r="B13" s="61">
        <v>336</v>
      </c>
      <c r="C13" s="3">
        <v>114</v>
      </c>
      <c r="D13" s="61">
        <v>336</v>
      </c>
      <c r="E13" s="3">
        <v>646</v>
      </c>
      <c r="F13" s="56">
        <v>621</v>
      </c>
      <c r="G13" s="3">
        <v>1751</v>
      </c>
      <c r="H13" s="61">
        <v>336</v>
      </c>
      <c r="I13" s="3">
        <v>241</v>
      </c>
      <c r="K13" s="3"/>
      <c r="L13" s="66">
        <v>922</v>
      </c>
      <c r="M13" s="3">
        <v>98</v>
      </c>
      <c r="O13" s="3"/>
      <c r="Q13">
        <v>7</v>
      </c>
      <c r="R13" s="61">
        <v>336</v>
      </c>
      <c r="S13" s="3">
        <v>110</v>
      </c>
      <c r="T13" s="66">
        <v>921</v>
      </c>
      <c r="U13" s="3">
        <v>750</v>
      </c>
      <c r="V13" s="66">
        <v>921</v>
      </c>
      <c r="W13" s="3">
        <v>1805</v>
      </c>
      <c r="X13" s="61">
        <v>336</v>
      </c>
      <c r="Y13" s="3">
        <v>227</v>
      </c>
      <c r="AA13" s="3"/>
      <c r="AB13" s="66">
        <v>922</v>
      </c>
      <c r="AC13" s="3">
        <v>67</v>
      </c>
      <c r="AE13" s="3"/>
    </row>
    <row r="14" spans="1:31" x14ac:dyDescent="0.25">
      <c r="A14">
        <v>8</v>
      </c>
      <c r="B14" s="61">
        <v>331</v>
      </c>
      <c r="C14" s="3">
        <v>89</v>
      </c>
      <c r="D14" s="66">
        <v>921</v>
      </c>
      <c r="E14" s="3">
        <v>626</v>
      </c>
      <c r="F14" s="66">
        <v>921</v>
      </c>
      <c r="G14" s="3">
        <v>1610</v>
      </c>
      <c r="H14" s="61">
        <v>333</v>
      </c>
      <c r="I14" s="3">
        <v>218</v>
      </c>
      <c r="K14" s="3"/>
      <c r="L14" s="58">
        <v>561</v>
      </c>
      <c r="M14" s="3">
        <v>41</v>
      </c>
      <c r="O14" s="3"/>
      <c r="Q14">
        <v>8</v>
      </c>
      <c r="R14" s="61">
        <v>331</v>
      </c>
      <c r="S14" s="3">
        <v>91</v>
      </c>
      <c r="T14" s="61">
        <v>336</v>
      </c>
      <c r="U14" s="3">
        <v>679</v>
      </c>
      <c r="V14" s="70">
        <v>524</v>
      </c>
      <c r="W14" s="3">
        <v>1554</v>
      </c>
      <c r="X14" s="58">
        <v>561</v>
      </c>
      <c r="Y14" s="3">
        <v>212</v>
      </c>
      <c r="AA14" s="3"/>
      <c r="AB14" s="72">
        <v>452</v>
      </c>
      <c r="AC14" s="3">
        <v>53</v>
      </c>
      <c r="AE14" s="3"/>
    </row>
    <row r="15" spans="1:31" x14ac:dyDescent="0.25">
      <c r="A15">
        <v>9</v>
      </c>
      <c r="B15" s="67">
        <v>238</v>
      </c>
      <c r="C15" s="3">
        <v>88</v>
      </c>
      <c r="D15" s="70">
        <v>522</v>
      </c>
      <c r="E15" s="3">
        <v>573</v>
      </c>
      <c r="F15" s="56">
        <v>624</v>
      </c>
      <c r="G15" s="3">
        <v>1461</v>
      </c>
      <c r="H15" s="56">
        <v>623</v>
      </c>
      <c r="I15" s="3">
        <v>190</v>
      </c>
      <c r="K15" s="3"/>
      <c r="L15" s="72">
        <v>452</v>
      </c>
      <c r="M15" s="3">
        <v>39</v>
      </c>
      <c r="O15" s="3"/>
      <c r="Q15">
        <v>9</v>
      </c>
      <c r="R15" s="67">
        <v>238</v>
      </c>
      <c r="S15" s="3">
        <v>82</v>
      </c>
      <c r="T15" s="56">
        <v>623</v>
      </c>
      <c r="U15" s="3">
        <v>559</v>
      </c>
      <c r="V15" s="71">
        <v>722</v>
      </c>
      <c r="W15" s="3">
        <v>1340</v>
      </c>
      <c r="X15" s="61">
        <v>333</v>
      </c>
      <c r="Y15" s="3">
        <v>203</v>
      </c>
      <c r="AA15" s="3"/>
      <c r="AB15" s="58">
        <v>561</v>
      </c>
      <c r="AC15" s="3">
        <v>42</v>
      </c>
      <c r="AE15" s="3"/>
    </row>
    <row r="16" spans="1:31" x14ac:dyDescent="0.25">
      <c r="A16">
        <v>10</v>
      </c>
      <c r="B16" s="71">
        <v>722</v>
      </c>
      <c r="C16" s="3">
        <v>82</v>
      </c>
      <c r="D16" s="71">
        <v>722</v>
      </c>
      <c r="E16" s="3">
        <v>529</v>
      </c>
      <c r="F16" s="70">
        <v>524</v>
      </c>
      <c r="G16" s="3">
        <v>1422</v>
      </c>
      <c r="H16" s="66">
        <v>921</v>
      </c>
      <c r="I16" s="3">
        <v>189</v>
      </c>
      <c r="K16" s="3"/>
      <c r="L16" s="61">
        <v>325</v>
      </c>
      <c r="M16" s="3">
        <v>34</v>
      </c>
      <c r="O16" s="3"/>
      <c r="Q16">
        <v>10</v>
      </c>
      <c r="R16" s="73">
        <v>624</v>
      </c>
      <c r="S16" s="51">
        <v>82</v>
      </c>
      <c r="T16" s="70">
        <v>522</v>
      </c>
      <c r="U16" s="3">
        <v>513</v>
      </c>
      <c r="V16" s="72">
        <v>423</v>
      </c>
      <c r="W16" s="3">
        <v>1277</v>
      </c>
      <c r="X16" s="66">
        <v>921</v>
      </c>
      <c r="Y16" s="3">
        <v>190</v>
      </c>
      <c r="AA16" s="3"/>
      <c r="AB16" s="61">
        <v>325</v>
      </c>
      <c r="AC16" s="3">
        <v>37</v>
      </c>
      <c r="AE16" s="3"/>
    </row>
    <row r="17" spans="1:31" x14ac:dyDescent="0.25">
      <c r="A17" t="s">
        <v>50</v>
      </c>
      <c r="C17" s="3">
        <v>4910</v>
      </c>
      <c r="E17" s="3">
        <v>13919</v>
      </c>
      <c r="G17" s="3">
        <v>30816</v>
      </c>
      <c r="I17" s="3">
        <v>9595</v>
      </c>
      <c r="K17" s="3">
        <v>736</v>
      </c>
      <c r="M17" s="3">
        <v>2155</v>
      </c>
      <c r="O17" s="3">
        <v>127</v>
      </c>
      <c r="Q17" t="s">
        <v>50</v>
      </c>
      <c r="S17" s="3">
        <v>4868</v>
      </c>
      <c r="U17" s="3">
        <v>13816</v>
      </c>
      <c r="W17" s="3">
        <v>30776</v>
      </c>
      <c r="Y17" s="3">
        <v>9494</v>
      </c>
      <c r="AA17" s="3">
        <v>725</v>
      </c>
      <c r="AC17" s="3">
        <v>2087</v>
      </c>
      <c r="AE17" s="3">
        <v>125</v>
      </c>
    </row>
    <row r="18" spans="1:31" x14ac:dyDescent="0.25">
      <c r="A18" t="s">
        <v>12</v>
      </c>
      <c r="C18" s="3">
        <v>5969</v>
      </c>
      <c r="E18" s="3">
        <v>22741</v>
      </c>
      <c r="G18" s="3">
        <v>51180</v>
      </c>
      <c r="I18" s="3">
        <v>12049</v>
      </c>
      <c r="K18" s="3">
        <v>797</v>
      </c>
      <c r="M18" s="3">
        <v>2347</v>
      </c>
      <c r="O18" s="3">
        <v>154</v>
      </c>
      <c r="Q18" t="s">
        <v>12</v>
      </c>
      <c r="S18" s="3">
        <v>5969</v>
      </c>
      <c r="U18" s="3">
        <v>22741</v>
      </c>
      <c r="W18" s="3">
        <v>51180</v>
      </c>
      <c r="Y18" s="3">
        <v>12049</v>
      </c>
      <c r="AA18" s="3">
        <v>797</v>
      </c>
      <c r="AC18" s="3">
        <v>2347</v>
      </c>
      <c r="AE18" s="3">
        <v>154</v>
      </c>
    </row>
    <row r="19" spans="1:31" x14ac:dyDescent="0.25">
      <c r="A19" s="7" t="s">
        <v>49</v>
      </c>
      <c r="C19" s="4">
        <v>0.82258334729435412</v>
      </c>
      <c r="E19" s="4">
        <v>0.61206631194758365</v>
      </c>
      <c r="G19" s="4">
        <v>0.60211019929660026</v>
      </c>
      <c r="I19" s="4">
        <v>0.79633164577973281</v>
      </c>
      <c r="K19" s="4">
        <v>0.92346298619824341</v>
      </c>
      <c r="M19" s="4">
        <v>0.91819343843204093</v>
      </c>
      <c r="O19" s="4">
        <v>0.82467532467532467</v>
      </c>
      <c r="Q19" s="7" t="s">
        <v>49</v>
      </c>
      <c r="S19" s="4">
        <v>0.8155469927961132</v>
      </c>
      <c r="U19" s="4">
        <v>0.60753704762323557</v>
      </c>
      <c r="W19" s="4">
        <v>0.60132864400156316</v>
      </c>
      <c r="Y19" s="4">
        <v>0.78794920740310403</v>
      </c>
      <c r="AA19" s="4">
        <v>0.90966122961104146</v>
      </c>
      <c r="AC19" s="4">
        <v>0.88922028121005536</v>
      </c>
      <c r="AE19" s="4">
        <v>0.81168831168831168</v>
      </c>
    </row>
    <row r="20" spans="1:31" x14ac:dyDescent="0.25">
      <c r="A20" s="23"/>
      <c r="K20" s="34"/>
      <c r="Q20" s="23"/>
      <c r="AA20" s="34"/>
    </row>
    <row r="21" spans="1:31" x14ac:dyDescent="0.25">
      <c r="A21" s="7" t="s">
        <v>48</v>
      </c>
      <c r="Q21" s="7" t="s">
        <v>48</v>
      </c>
    </row>
    <row r="22" spans="1:31" x14ac:dyDescent="0.25">
      <c r="A22" s="52" t="s">
        <v>136</v>
      </c>
      <c r="Q22" s="52" t="s">
        <v>146</v>
      </c>
    </row>
    <row r="23" spans="1:31" x14ac:dyDescent="0.25">
      <c r="A23" s="54"/>
    </row>
    <row r="24" spans="1:31" x14ac:dyDescent="0.25">
      <c r="A24" s="11" t="s">
        <v>165</v>
      </c>
      <c r="Q24" s="11" t="s">
        <v>165</v>
      </c>
    </row>
    <row r="25" spans="1:31" x14ac:dyDescent="0.25">
      <c r="A25" t="s">
        <v>51</v>
      </c>
      <c r="B25" t="s">
        <v>166</v>
      </c>
      <c r="C25" t="s">
        <v>167</v>
      </c>
      <c r="D25" t="s">
        <v>168</v>
      </c>
      <c r="F25" t="s">
        <v>51</v>
      </c>
      <c r="H25" t="s">
        <v>167</v>
      </c>
      <c r="I25" t="s">
        <v>168</v>
      </c>
      <c r="Q25" t="s">
        <v>51</v>
      </c>
      <c r="R25" t="s">
        <v>166</v>
      </c>
      <c r="S25" t="s">
        <v>167</v>
      </c>
      <c r="T25" t="s">
        <v>168</v>
      </c>
      <c r="U25" t="s">
        <v>173</v>
      </c>
      <c r="V25" t="s">
        <v>51</v>
      </c>
      <c r="X25" t="s">
        <v>167</v>
      </c>
      <c r="Y25" t="s">
        <v>168</v>
      </c>
    </row>
    <row r="26" spans="1:31" x14ac:dyDescent="0.25">
      <c r="A26" s="75" t="s">
        <v>156</v>
      </c>
      <c r="B26" t="s">
        <v>153</v>
      </c>
      <c r="C26" s="3">
        <f>SUM(C7:C9,E7:E8,G8,G13,G15,I8:I9,I11,I15,K10:K12,M8:M9)</f>
        <v>20998</v>
      </c>
      <c r="D26" s="4">
        <f>C26/C34</f>
        <v>0.22048153553765867</v>
      </c>
      <c r="F26" s="75">
        <v>622</v>
      </c>
      <c r="G26" t="s">
        <v>129</v>
      </c>
      <c r="H26" s="3">
        <f>SUM(C8,E7,G8,K11,M8,I8)</f>
        <v>11510</v>
      </c>
      <c r="Q26" s="75" t="s">
        <v>156</v>
      </c>
      <c r="R26" t="s">
        <v>153</v>
      </c>
      <c r="S26" s="3">
        <v>19770</v>
      </c>
      <c r="T26" s="4">
        <v>0.20758738725495343</v>
      </c>
      <c r="V26" s="75">
        <v>622</v>
      </c>
      <c r="W26" t="s">
        <v>129</v>
      </c>
      <c r="X26" s="3">
        <v>10424</v>
      </c>
      <c r="Y26" s="4">
        <v>0.5272635306019221</v>
      </c>
    </row>
    <row r="27" spans="1:31" x14ac:dyDescent="0.25">
      <c r="A27" s="75">
        <v>611</v>
      </c>
      <c r="B27" t="s">
        <v>154</v>
      </c>
      <c r="C27" s="3">
        <f>SUM(C11,E10,G7,I7,K7,M12,O7)</f>
        <v>18363</v>
      </c>
      <c r="D27" s="4">
        <f>C27/C34</f>
        <v>0.1928137173577496</v>
      </c>
      <c r="F27" s="75"/>
      <c r="G27" t="s">
        <v>163</v>
      </c>
      <c r="H27" s="3">
        <f>E7</f>
        <v>4942</v>
      </c>
      <c r="I27" s="4">
        <f>H27/$H$26</f>
        <v>0.42936576889661165</v>
      </c>
      <c r="Q27" s="75">
        <v>611</v>
      </c>
      <c r="R27" t="s">
        <v>154</v>
      </c>
      <c r="S27" s="3">
        <v>19113</v>
      </c>
      <c r="T27" s="4">
        <v>0.2006888079212911</v>
      </c>
      <c r="V27" s="75"/>
      <c r="W27" t="s">
        <v>163</v>
      </c>
      <c r="X27" s="3">
        <v>4303</v>
      </c>
      <c r="Y27" s="4">
        <v>0.41279739063699156</v>
      </c>
    </row>
    <row r="28" spans="1:31" x14ac:dyDescent="0.25">
      <c r="A28" s="75">
        <v>541</v>
      </c>
      <c r="B28" t="s">
        <v>155</v>
      </c>
      <c r="C28" s="3">
        <f>SUM(C12,E11,G9,I10,K9,M7)</f>
        <v>6189</v>
      </c>
      <c r="D28" s="4">
        <f>C28/$C$34</f>
        <v>6.4985247330344303E-2</v>
      </c>
      <c r="F28" s="75"/>
      <c r="G28" t="s">
        <v>164</v>
      </c>
      <c r="H28" s="3">
        <f>G8</f>
        <v>4021</v>
      </c>
      <c r="I28" s="4">
        <f>H28/$H$26</f>
        <v>0.34934839270199824</v>
      </c>
      <c r="Q28" s="75">
        <v>541</v>
      </c>
      <c r="R28" t="s">
        <v>155</v>
      </c>
      <c r="S28" s="3">
        <v>6379</v>
      </c>
      <c r="T28" s="4">
        <v>6.6980270273108142E-2</v>
      </c>
      <c r="V28" s="75"/>
      <c r="W28" t="s">
        <v>164</v>
      </c>
      <c r="X28" s="3">
        <v>3985</v>
      </c>
      <c r="Y28" s="4">
        <v>0.38229086722947048</v>
      </c>
    </row>
    <row r="29" spans="1:31" x14ac:dyDescent="0.25">
      <c r="A29" s="75">
        <v>561</v>
      </c>
      <c r="B29" t="s">
        <v>158</v>
      </c>
      <c r="C29" s="3">
        <f>SUM(C10,E12,G10,M14)</f>
        <v>3361</v>
      </c>
      <c r="D29" s="4">
        <f t="shared" ref="D29:D32" si="0">C29/$C$34</f>
        <v>3.529090584541722E-2</v>
      </c>
      <c r="F29" s="75">
        <v>621</v>
      </c>
      <c r="G29" t="s">
        <v>169</v>
      </c>
      <c r="H29" s="3">
        <f>SUM(C9,E8,G13,I9,K10,M9)</f>
        <v>5744</v>
      </c>
      <c r="Q29" s="75">
        <v>561</v>
      </c>
      <c r="R29" t="s">
        <v>158</v>
      </c>
      <c r="S29" s="3">
        <v>3223</v>
      </c>
      <c r="T29" s="4">
        <v>3.3841889181725593E-2</v>
      </c>
      <c r="V29" s="75">
        <v>621</v>
      </c>
      <c r="W29" t="s">
        <v>169</v>
      </c>
      <c r="X29" s="3">
        <v>6786</v>
      </c>
    </row>
    <row r="30" spans="1:31" x14ac:dyDescent="0.25">
      <c r="A30" s="75" t="s">
        <v>157</v>
      </c>
      <c r="B30" t="s">
        <v>60</v>
      </c>
      <c r="C30" s="3">
        <f>SUM(C13:C14,E13,I12:I14,K8,M16)</f>
        <v>1687</v>
      </c>
      <c r="D30" s="4">
        <f t="shared" si="0"/>
        <v>1.7713703707592638E-2</v>
      </c>
      <c r="F30" s="75"/>
      <c r="G30" t="s">
        <v>163</v>
      </c>
      <c r="H30" s="3">
        <f>E8</f>
        <v>1889</v>
      </c>
      <c r="I30" s="4">
        <f>H30/$H$29</f>
        <v>0.32886490250696376</v>
      </c>
      <c r="Q30" s="75" t="s">
        <v>157</v>
      </c>
      <c r="R30" t="s">
        <v>60</v>
      </c>
      <c r="S30" s="3">
        <v>1621</v>
      </c>
      <c r="T30" s="4">
        <v>1.7020695738000986E-2</v>
      </c>
      <c r="V30" s="75"/>
      <c r="W30" t="s">
        <v>163</v>
      </c>
      <c r="X30" s="3">
        <v>2254</v>
      </c>
      <c r="Y30" s="4">
        <v>0.33215443560271146</v>
      </c>
    </row>
    <row r="31" spans="1:31" x14ac:dyDescent="0.25">
      <c r="A31" s="75" t="s">
        <v>160</v>
      </c>
      <c r="B31" t="s">
        <v>159</v>
      </c>
      <c r="C31" s="3">
        <f>SUM(E15,G16,G11)</f>
        <v>4133</v>
      </c>
      <c r="D31" s="4">
        <f t="shared" si="0"/>
        <v>4.3396999065489252E-2</v>
      </c>
      <c r="F31" s="75"/>
      <c r="G31" t="s">
        <v>164</v>
      </c>
      <c r="H31" s="3">
        <f>G13</f>
        <v>1751</v>
      </c>
      <c r="I31" s="4">
        <f t="shared" ref="I31:I32" si="1">H31/$H$29</f>
        <v>0.30483983286908078</v>
      </c>
      <c r="Q31" s="75" t="s">
        <v>160</v>
      </c>
      <c r="R31" t="s">
        <v>159</v>
      </c>
      <c r="S31" s="3">
        <v>4056</v>
      </c>
      <c r="T31" s="4">
        <v>4.2588489767632326E-2</v>
      </c>
      <c r="V31" s="75"/>
      <c r="W31" t="s">
        <v>164</v>
      </c>
      <c r="X31" s="3">
        <v>2005</v>
      </c>
      <c r="Y31" s="4">
        <v>0.29546124373710581</v>
      </c>
    </row>
    <row r="32" spans="1:31" x14ac:dyDescent="0.25">
      <c r="A32" s="75" t="s">
        <v>161</v>
      </c>
      <c r="B32" t="s">
        <v>162</v>
      </c>
      <c r="C32" s="3">
        <f>SUM(E14,G14,I16,M10,M13)</f>
        <v>2698</v>
      </c>
      <c r="D32" s="4">
        <f t="shared" si="0"/>
        <v>2.8329325787246552E-2</v>
      </c>
      <c r="F32" s="75"/>
      <c r="G32" t="s">
        <v>170</v>
      </c>
      <c r="H32" s="3">
        <f>C9</f>
        <v>1140</v>
      </c>
      <c r="I32" s="4">
        <f t="shared" si="1"/>
        <v>0.19846796657381616</v>
      </c>
      <c r="Q32" s="75" t="s">
        <v>161</v>
      </c>
      <c r="R32" t="s">
        <v>162</v>
      </c>
      <c r="S32" s="3">
        <v>3009</v>
      </c>
      <c r="T32" s="4">
        <v>3.1594863340928418E-2</v>
      </c>
      <c r="V32" s="75"/>
      <c r="W32" t="s">
        <v>170</v>
      </c>
      <c r="X32" s="3">
        <v>1311</v>
      </c>
      <c r="Y32" s="4">
        <v>0.19319186560565871</v>
      </c>
    </row>
    <row r="33" spans="2:25" x14ac:dyDescent="0.25">
      <c r="F33" s="75">
        <v>611</v>
      </c>
      <c r="G33" t="s">
        <v>154</v>
      </c>
      <c r="H33" s="3">
        <f>C27</f>
        <v>18363</v>
      </c>
      <c r="V33" s="75">
        <v>611</v>
      </c>
      <c r="W33" t="s">
        <v>154</v>
      </c>
      <c r="X33" s="3">
        <v>19113</v>
      </c>
    </row>
    <row r="34" spans="2:25" x14ac:dyDescent="0.25">
      <c r="B34" t="s">
        <v>12</v>
      </c>
      <c r="C34" s="3">
        <f>SUM(C18:O18)</f>
        <v>95237</v>
      </c>
      <c r="D34" s="4"/>
      <c r="G34" t="s">
        <v>170</v>
      </c>
      <c r="H34" s="3">
        <f>C11</f>
        <v>157</v>
      </c>
      <c r="I34" s="4">
        <f>H34/$H$33</f>
        <v>8.549801230735718E-3</v>
      </c>
      <c r="R34" t="s">
        <v>12</v>
      </c>
      <c r="S34" s="3">
        <v>95237</v>
      </c>
      <c r="T34" s="4"/>
      <c r="V34" s="75"/>
      <c r="W34" t="s">
        <v>170</v>
      </c>
      <c r="X34" s="3">
        <v>182</v>
      </c>
      <c r="Y34" s="4">
        <v>9.5223146549468941E-3</v>
      </c>
    </row>
    <row r="35" spans="2:25" x14ac:dyDescent="0.25">
      <c r="G35" t="s">
        <v>163</v>
      </c>
      <c r="H35" s="3">
        <f>E10</f>
        <v>1044</v>
      </c>
      <c r="I35" s="4">
        <f t="shared" ref="I35:I38" si="2">H35/$H$33</f>
        <v>5.6853455317758539E-2</v>
      </c>
      <c r="V35" s="75"/>
      <c r="W35" t="s">
        <v>163</v>
      </c>
      <c r="X35" s="3">
        <v>1231</v>
      </c>
      <c r="Y35" s="4">
        <v>6.4406424946371582E-2</v>
      </c>
    </row>
    <row r="36" spans="2:25" x14ac:dyDescent="0.25">
      <c r="G36" t="s">
        <v>164</v>
      </c>
      <c r="H36" s="3">
        <f>G7</f>
        <v>10357</v>
      </c>
      <c r="I36" s="4">
        <f t="shared" si="2"/>
        <v>0.56401459456515823</v>
      </c>
      <c r="V36" s="75"/>
      <c r="W36" t="s">
        <v>164</v>
      </c>
      <c r="X36" s="3">
        <v>10955</v>
      </c>
      <c r="Y36" s="4">
        <v>0.57317009365353422</v>
      </c>
    </row>
    <row r="37" spans="2:25" x14ac:dyDescent="0.25">
      <c r="G37" t="s">
        <v>171</v>
      </c>
      <c r="H37" s="3">
        <f>I7</f>
        <v>5883</v>
      </c>
      <c r="I37" s="4">
        <f t="shared" si="2"/>
        <v>0.32037248815553016</v>
      </c>
      <c r="V37" s="75"/>
      <c r="W37" t="s">
        <v>171</v>
      </c>
      <c r="X37" s="3">
        <v>5889</v>
      </c>
      <c r="Y37" s="4">
        <v>0.30811489562078165</v>
      </c>
    </row>
    <row r="38" spans="2:25" x14ac:dyDescent="0.25">
      <c r="G38" t="s">
        <v>172</v>
      </c>
      <c r="H38" s="3">
        <f>SUM(K7,M12,O7)</f>
        <v>922</v>
      </c>
      <c r="I38" s="4">
        <f t="shared" si="2"/>
        <v>5.0209660730817403E-2</v>
      </c>
      <c r="V38" s="75"/>
      <c r="W38" t="s">
        <v>172</v>
      </c>
      <c r="X38" s="3">
        <v>856</v>
      </c>
      <c r="Y38" s="4">
        <v>4.4786271124365618E-2</v>
      </c>
    </row>
  </sheetData>
  <mergeCells count="14">
    <mergeCell ref="AD5:AE5"/>
    <mergeCell ref="R5:S5"/>
    <mergeCell ref="T5:U5"/>
    <mergeCell ref="V5:W5"/>
    <mergeCell ref="X5:Y5"/>
    <mergeCell ref="Z5:AA5"/>
    <mergeCell ref="AB5:AC5"/>
    <mergeCell ref="N5:O5"/>
    <mergeCell ref="B5:C5"/>
    <mergeCell ref="D5:E5"/>
    <mergeCell ref="F5:G5"/>
    <mergeCell ref="H5:I5"/>
    <mergeCell ref="J5:K5"/>
    <mergeCell ref="L5:M5"/>
  </mergeCells>
  <pageMargins left="0.7" right="0.7" top="0.75" bottom="0.75" header="0.3" footer="0.3"/>
  <pageSetup orientation="portrait" r:id="rId1"/>
  <ignoredErrors>
    <ignoredError sqref="C30" formulaRange="1"/>
    <ignoredError sqref="H33"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90" zoomScaleNormal="90" workbookViewId="0"/>
  </sheetViews>
  <sheetFormatPr defaultRowHeight="15" x14ac:dyDescent="0.25"/>
  <cols>
    <col min="1" max="1" width="11.42578125" bestFit="1" customWidth="1"/>
    <col min="3" max="3" width="11" bestFit="1" customWidth="1"/>
    <col min="5" max="5" width="11" bestFit="1" customWidth="1"/>
    <col min="7" max="7" width="11" bestFit="1" customWidth="1"/>
    <col min="9" max="9" width="12" bestFit="1" customWidth="1"/>
    <col min="11" max="11" width="12" bestFit="1" customWidth="1"/>
    <col min="13" max="13" width="12" bestFit="1" customWidth="1"/>
    <col min="15" max="15" width="11" bestFit="1" customWidth="1"/>
    <col min="20" max="20" width="11" bestFit="1" customWidth="1"/>
    <col min="22" max="22" width="11" bestFit="1" customWidth="1"/>
    <col min="24" max="24" width="11" bestFit="1" customWidth="1"/>
    <col min="26" max="26" width="11" bestFit="1" customWidth="1"/>
    <col min="28" max="28" width="12" bestFit="1" customWidth="1"/>
    <col min="30" max="30" width="12" bestFit="1" customWidth="1"/>
  </cols>
  <sheetData>
    <row r="1" spans="1:30" x14ac:dyDescent="0.25">
      <c r="A1" s="20" t="s">
        <v>198</v>
      </c>
    </row>
    <row r="4" spans="1:30" x14ac:dyDescent="0.25">
      <c r="B4" s="14" t="s">
        <v>141</v>
      </c>
      <c r="S4" s="14" t="s">
        <v>147</v>
      </c>
    </row>
    <row r="5" spans="1:30" x14ac:dyDescent="0.25">
      <c r="B5" s="133" t="s">
        <v>175</v>
      </c>
      <c r="C5" s="133"/>
      <c r="D5" s="112" t="s">
        <v>182</v>
      </c>
      <c r="E5" s="112"/>
      <c r="F5" s="112" t="s">
        <v>7</v>
      </c>
      <c r="G5" s="112"/>
      <c r="H5" s="112" t="s">
        <v>8</v>
      </c>
      <c r="I5" s="112"/>
      <c r="J5" s="112" t="s">
        <v>9</v>
      </c>
      <c r="K5" s="112"/>
      <c r="L5" s="134" t="s">
        <v>53</v>
      </c>
      <c r="M5" s="112"/>
      <c r="N5" s="112" t="s">
        <v>11</v>
      </c>
      <c r="O5" s="112"/>
      <c r="S5" s="133" t="s">
        <v>175</v>
      </c>
      <c r="T5" s="133"/>
      <c r="U5" s="112" t="s">
        <v>182</v>
      </c>
      <c r="V5" s="112"/>
      <c r="W5" s="112" t="s">
        <v>7</v>
      </c>
      <c r="X5" s="112"/>
      <c r="Y5" s="112" t="s">
        <v>8</v>
      </c>
      <c r="Z5" s="112"/>
      <c r="AA5" s="112" t="s">
        <v>9</v>
      </c>
      <c r="AB5" s="112"/>
      <c r="AC5" s="134" t="s">
        <v>53</v>
      </c>
      <c r="AD5" s="112"/>
    </row>
    <row r="6" spans="1:30" x14ac:dyDescent="0.25">
      <c r="A6" s="34" t="s">
        <v>52</v>
      </c>
      <c r="B6" s="34" t="s">
        <v>51</v>
      </c>
      <c r="C6" s="34" t="s">
        <v>55</v>
      </c>
      <c r="D6" s="34" t="s">
        <v>51</v>
      </c>
      <c r="E6" s="34" t="s">
        <v>55</v>
      </c>
      <c r="F6" s="34" t="s">
        <v>51</v>
      </c>
      <c r="G6" s="34" t="s">
        <v>55</v>
      </c>
      <c r="H6" s="34" t="s">
        <v>51</v>
      </c>
      <c r="I6" s="34" t="s">
        <v>55</v>
      </c>
      <c r="J6" s="34" t="s">
        <v>51</v>
      </c>
      <c r="K6" s="34" t="s">
        <v>55</v>
      </c>
      <c r="L6" s="34" t="s">
        <v>51</v>
      </c>
      <c r="M6" s="34" t="s">
        <v>55</v>
      </c>
      <c r="N6" s="34" t="s">
        <v>51</v>
      </c>
      <c r="O6" s="34" t="s">
        <v>55</v>
      </c>
      <c r="R6" s="34" t="s">
        <v>52</v>
      </c>
      <c r="S6" s="34" t="s">
        <v>51</v>
      </c>
      <c r="T6" s="34" t="s">
        <v>55</v>
      </c>
      <c r="U6" s="34" t="s">
        <v>51</v>
      </c>
      <c r="V6" s="34" t="s">
        <v>55</v>
      </c>
      <c r="W6" s="34" t="s">
        <v>51</v>
      </c>
      <c r="X6" s="34" t="s">
        <v>55</v>
      </c>
      <c r="Y6" s="34" t="s">
        <v>51</v>
      </c>
      <c r="Z6" s="34" t="s">
        <v>55</v>
      </c>
      <c r="AA6" s="34" t="s">
        <v>51</v>
      </c>
      <c r="AB6" s="34" t="s">
        <v>55</v>
      </c>
      <c r="AC6" s="34" t="s">
        <v>51</v>
      </c>
      <c r="AD6" s="34" t="s">
        <v>55</v>
      </c>
    </row>
    <row r="7" spans="1:30" x14ac:dyDescent="0.25">
      <c r="A7">
        <v>1</v>
      </c>
      <c r="B7" s="61">
        <v>325</v>
      </c>
      <c r="C7" s="88">
        <v>81034.38</v>
      </c>
      <c r="D7" s="62">
        <v>221</v>
      </c>
      <c r="E7" s="88">
        <v>67386.45</v>
      </c>
      <c r="F7" s="61">
        <v>325</v>
      </c>
      <c r="G7" s="88">
        <v>57500.59</v>
      </c>
      <c r="H7" s="65">
        <v>425</v>
      </c>
      <c r="I7" s="88">
        <v>112226.7</v>
      </c>
      <c r="J7" s="61">
        <v>325</v>
      </c>
      <c r="K7" s="88">
        <v>102480.2</v>
      </c>
      <c r="L7" s="72">
        <v>445</v>
      </c>
      <c r="M7" s="88">
        <v>112414.7</v>
      </c>
      <c r="N7">
        <v>611</v>
      </c>
      <c r="O7" s="88">
        <v>81902.960000000006</v>
      </c>
      <c r="R7">
        <v>1</v>
      </c>
      <c r="S7" s="61">
        <v>325</v>
      </c>
      <c r="T7" s="88">
        <v>88952.61</v>
      </c>
      <c r="U7" s="62">
        <v>221</v>
      </c>
      <c r="V7" s="88">
        <v>68857.5</v>
      </c>
      <c r="W7" s="61">
        <v>324</v>
      </c>
      <c r="X7" s="88">
        <v>75757.47</v>
      </c>
      <c r="Y7" s="61">
        <v>333</v>
      </c>
      <c r="Z7" s="88">
        <v>98968</v>
      </c>
      <c r="AA7" s="61">
        <v>325</v>
      </c>
      <c r="AB7" s="88">
        <v>123458.7</v>
      </c>
      <c r="AC7" s="56">
        <v>621</v>
      </c>
      <c r="AD7" s="88">
        <v>124943.3</v>
      </c>
    </row>
    <row r="8" spans="1:30" x14ac:dyDescent="0.25">
      <c r="A8">
        <v>2</v>
      </c>
      <c r="B8" s="61">
        <v>331</v>
      </c>
      <c r="C8" s="88">
        <v>67641.69</v>
      </c>
      <c r="D8" s="61">
        <v>331</v>
      </c>
      <c r="E8" s="88">
        <v>59970.42</v>
      </c>
      <c r="F8" s="59">
        <v>212</v>
      </c>
      <c r="G8" s="88">
        <v>55388.02</v>
      </c>
      <c r="H8" s="61">
        <v>339</v>
      </c>
      <c r="I8" s="88">
        <v>87818.66</v>
      </c>
      <c r="J8" s="57">
        <v>541</v>
      </c>
      <c r="K8" s="88">
        <v>80824.960000000006</v>
      </c>
      <c r="L8" s="72">
        <v>452</v>
      </c>
      <c r="M8" s="88">
        <v>110791</v>
      </c>
      <c r="O8" s="88"/>
      <c r="R8">
        <v>2</v>
      </c>
      <c r="S8" s="61">
        <v>331</v>
      </c>
      <c r="T8" s="88">
        <v>73778.399999999994</v>
      </c>
      <c r="U8" s="59">
        <v>212</v>
      </c>
      <c r="V8" s="88">
        <v>66198.98</v>
      </c>
      <c r="W8" s="61">
        <v>325</v>
      </c>
      <c r="X8" s="88">
        <v>66773.34</v>
      </c>
      <c r="Y8" s="67">
        <v>237</v>
      </c>
      <c r="Z8" s="88">
        <v>98662.69</v>
      </c>
      <c r="AA8" s="57">
        <v>541</v>
      </c>
      <c r="AB8" s="88">
        <v>98045.3</v>
      </c>
      <c r="AC8" s="72">
        <v>452</v>
      </c>
      <c r="AD8" s="88">
        <v>117669.6</v>
      </c>
    </row>
    <row r="9" spans="1:30" x14ac:dyDescent="0.25">
      <c r="A9">
        <v>3</v>
      </c>
      <c r="B9" s="61">
        <v>327</v>
      </c>
      <c r="C9" s="88">
        <v>53420.69</v>
      </c>
      <c r="D9" s="67">
        <v>238</v>
      </c>
      <c r="E9" s="88">
        <v>56208.959999999999</v>
      </c>
      <c r="F9" s="61">
        <v>336</v>
      </c>
      <c r="G9" s="88">
        <v>54770.11</v>
      </c>
      <c r="H9" s="61">
        <v>336</v>
      </c>
      <c r="I9" s="88">
        <v>82800.84</v>
      </c>
      <c r="J9" s="56">
        <v>624</v>
      </c>
      <c r="K9" s="88">
        <v>59313.41</v>
      </c>
      <c r="L9" s="72">
        <v>446</v>
      </c>
      <c r="M9" s="88">
        <v>107140.6</v>
      </c>
      <c r="O9" s="88"/>
      <c r="R9">
        <v>3</v>
      </c>
      <c r="S9" s="62">
        <v>221</v>
      </c>
      <c r="T9" s="88">
        <v>65293.71</v>
      </c>
      <c r="U9" s="61">
        <v>331</v>
      </c>
      <c r="V9" s="88">
        <v>65058.39</v>
      </c>
      <c r="W9" s="61">
        <v>331</v>
      </c>
      <c r="X9" s="88">
        <v>64050.71</v>
      </c>
      <c r="Y9" s="61">
        <v>335</v>
      </c>
      <c r="Z9" s="88">
        <v>95910.03</v>
      </c>
      <c r="AA9" s="56">
        <v>621</v>
      </c>
      <c r="AB9" s="88">
        <v>68880.23</v>
      </c>
      <c r="AC9" s="72">
        <v>445</v>
      </c>
      <c r="AD9" s="88">
        <v>117255.2</v>
      </c>
    </row>
    <row r="10" spans="1:30" x14ac:dyDescent="0.25">
      <c r="A10">
        <v>4</v>
      </c>
      <c r="B10" s="67">
        <v>236</v>
      </c>
      <c r="C10" s="88">
        <v>43975.97</v>
      </c>
      <c r="D10" s="59">
        <v>212</v>
      </c>
      <c r="E10" s="88">
        <v>49243.23</v>
      </c>
      <c r="F10" s="61">
        <v>331</v>
      </c>
      <c r="G10" s="88">
        <v>54329.3</v>
      </c>
      <c r="H10" s="61">
        <v>327</v>
      </c>
      <c r="I10" s="88">
        <v>82294.45</v>
      </c>
      <c r="J10" s="55">
        <v>611</v>
      </c>
      <c r="K10" s="88">
        <v>58854.74</v>
      </c>
      <c r="L10" s="56">
        <v>621</v>
      </c>
      <c r="M10" s="88">
        <v>90066.61</v>
      </c>
      <c r="O10" s="88"/>
      <c r="R10">
        <v>4</v>
      </c>
      <c r="S10" s="67">
        <v>236</v>
      </c>
      <c r="T10" s="88">
        <v>48118.67</v>
      </c>
      <c r="U10" s="61">
        <v>324</v>
      </c>
      <c r="V10" s="88">
        <v>63655.14</v>
      </c>
      <c r="W10" s="64">
        <v>483</v>
      </c>
      <c r="X10" s="88">
        <v>62210.04</v>
      </c>
      <c r="Y10" s="65">
        <v>425</v>
      </c>
      <c r="Z10" s="88">
        <v>94814.11</v>
      </c>
      <c r="AA10" s="55">
        <v>611</v>
      </c>
      <c r="AB10" s="88">
        <v>64108.38</v>
      </c>
      <c r="AC10" s="61">
        <v>325</v>
      </c>
      <c r="AD10" s="88">
        <v>113357.4</v>
      </c>
    </row>
    <row r="11" spans="1:30" x14ac:dyDescent="0.25">
      <c r="A11">
        <v>5</v>
      </c>
      <c r="B11" s="70">
        <v>524</v>
      </c>
      <c r="C11" s="88">
        <v>41875.050000000003</v>
      </c>
      <c r="D11" s="61">
        <v>336</v>
      </c>
      <c r="E11" s="88">
        <v>46638.83</v>
      </c>
      <c r="F11" s="61">
        <v>333</v>
      </c>
      <c r="G11" s="88">
        <v>52478.73</v>
      </c>
      <c r="H11" s="61">
        <v>333</v>
      </c>
      <c r="I11" s="88">
        <v>81505.740000000005</v>
      </c>
      <c r="J11" s="56">
        <v>621</v>
      </c>
      <c r="K11" s="88">
        <v>55449.04</v>
      </c>
      <c r="L11" s="61">
        <v>325</v>
      </c>
      <c r="M11" s="88">
        <v>83471.55</v>
      </c>
      <c r="O11" s="88"/>
      <c r="R11">
        <v>5</v>
      </c>
      <c r="S11" s="61">
        <v>327</v>
      </c>
      <c r="T11" s="88">
        <v>47604.36</v>
      </c>
      <c r="U11" s="67">
        <v>238</v>
      </c>
      <c r="V11" s="88">
        <v>57020.93</v>
      </c>
      <c r="W11" s="62">
        <v>221</v>
      </c>
      <c r="X11" s="88">
        <v>61729.06</v>
      </c>
      <c r="Y11" s="61">
        <v>325</v>
      </c>
      <c r="Z11" s="88">
        <v>93761.279999999999</v>
      </c>
      <c r="AA11" s="56">
        <v>622</v>
      </c>
      <c r="AB11" s="88">
        <v>61757.94</v>
      </c>
      <c r="AC11" s="72">
        <v>446</v>
      </c>
      <c r="AD11" s="88">
        <v>111801.3</v>
      </c>
    </row>
    <row r="12" spans="1:30" x14ac:dyDescent="0.25">
      <c r="A12">
        <v>6</v>
      </c>
      <c r="B12" s="61">
        <v>336</v>
      </c>
      <c r="C12" s="88">
        <v>41683.379999999997</v>
      </c>
      <c r="D12" s="61">
        <v>325</v>
      </c>
      <c r="E12" s="88">
        <v>44724.93</v>
      </c>
      <c r="F12" s="62">
        <v>221</v>
      </c>
      <c r="G12" s="88">
        <v>52197.22</v>
      </c>
      <c r="H12" s="61">
        <v>325</v>
      </c>
      <c r="I12" s="88">
        <v>79975.899999999994</v>
      </c>
      <c r="J12" s="56">
        <v>622</v>
      </c>
      <c r="K12" s="88">
        <v>52078.18</v>
      </c>
      <c r="L12" s="57">
        <v>541</v>
      </c>
      <c r="M12" s="88">
        <v>65849.58</v>
      </c>
      <c r="O12" s="88"/>
      <c r="R12">
        <v>6</v>
      </c>
      <c r="S12" s="61">
        <v>339</v>
      </c>
      <c r="T12" s="88">
        <v>44076.3</v>
      </c>
      <c r="U12" s="61">
        <v>322</v>
      </c>
      <c r="V12" s="88">
        <v>51592.31</v>
      </c>
      <c r="W12" s="61">
        <v>333</v>
      </c>
      <c r="X12" s="88">
        <v>60467.28</v>
      </c>
      <c r="Y12" s="61">
        <v>334</v>
      </c>
      <c r="Z12" s="88">
        <v>91642</v>
      </c>
      <c r="AB12" s="88"/>
      <c r="AC12" s="56">
        <v>622</v>
      </c>
      <c r="AD12" s="88">
        <v>105878.5</v>
      </c>
    </row>
    <row r="13" spans="1:30" x14ac:dyDescent="0.25">
      <c r="A13">
        <v>7</v>
      </c>
      <c r="B13" s="63">
        <v>551</v>
      </c>
      <c r="C13" s="88">
        <v>40447.339999999997</v>
      </c>
      <c r="D13" s="56">
        <v>622</v>
      </c>
      <c r="E13" s="88">
        <v>43035.7</v>
      </c>
      <c r="F13" s="61">
        <v>334</v>
      </c>
      <c r="G13" s="88">
        <v>50941.39</v>
      </c>
      <c r="H13" s="62">
        <v>221</v>
      </c>
      <c r="I13" s="88">
        <v>79916.92</v>
      </c>
      <c r="K13" s="88"/>
      <c r="L13" s="68">
        <v>813</v>
      </c>
      <c r="M13" s="88">
        <v>65537.33</v>
      </c>
      <c r="O13" s="88"/>
      <c r="R13">
        <v>7</v>
      </c>
      <c r="S13" s="70">
        <v>524</v>
      </c>
      <c r="T13" s="88">
        <v>43600.39</v>
      </c>
      <c r="U13" s="61">
        <v>336</v>
      </c>
      <c r="V13" s="88">
        <v>51516.81</v>
      </c>
      <c r="W13" s="61">
        <v>336</v>
      </c>
      <c r="X13" s="88">
        <v>59303.34</v>
      </c>
      <c r="Y13" s="65">
        <v>423</v>
      </c>
      <c r="Z13" s="88">
        <v>89776</v>
      </c>
      <c r="AB13" s="88"/>
      <c r="AC13" s="63">
        <v>551</v>
      </c>
      <c r="AD13" s="88">
        <v>104053.9</v>
      </c>
    </row>
    <row r="14" spans="1:30" x14ac:dyDescent="0.25">
      <c r="A14">
        <v>8</v>
      </c>
      <c r="B14" s="61">
        <v>326</v>
      </c>
      <c r="C14" s="88">
        <v>40014.699999999997</v>
      </c>
      <c r="D14" s="61">
        <v>327</v>
      </c>
      <c r="E14" s="88">
        <v>42938.1</v>
      </c>
      <c r="F14" s="61">
        <v>324</v>
      </c>
      <c r="G14" s="88">
        <v>50576.27</v>
      </c>
      <c r="H14" s="61">
        <v>334</v>
      </c>
      <c r="I14" s="88">
        <v>79217.61</v>
      </c>
      <c r="K14" s="88"/>
      <c r="L14" s="60">
        <v>922</v>
      </c>
      <c r="M14" s="88">
        <v>59362.19</v>
      </c>
      <c r="O14" s="88"/>
      <c r="R14">
        <v>8</v>
      </c>
      <c r="S14" s="61">
        <v>334</v>
      </c>
      <c r="T14" s="88">
        <v>42284.77</v>
      </c>
      <c r="U14" s="61">
        <v>325</v>
      </c>
      <c r="V14" s="88">
        <v>49043.06</v>
      </c>
      <c r="W14" s="61">
        <v>334</v>
      </c>
      <c r="X14" s="88">
        <v>57552</v>
      </c>
      <c r="Y14" s="61">
        <v>332</v>
      </c>
      <c r="Z14" s="88">
        <v>89663.11</v>
      </c>
      <c r="AB14" s="88"/>
      <c r="AC14" s="65">
        <v>424</v>
      </c>
      <c r="AD14" s="88">
        <v>101143.1</v>
      </c>
    </row>
    <row r="15" spans="1:30" x14ac:dyDescent="0.25">
      <c r="A15">
        <v>9</v>
      </c>
      <c r="B15" s="61">
        <v>334</v>
      </c>
      <c r="C15" s="88">
        <v>39074.33</v>
      </c>
      <c r="D15" s="61">
        <v>333</v>
      </c>
      <c r="E15" s="88">
        <v>42602.98</v>
      </c>
      <c r="F15" s="61">
        <v>335</v>
      </c>
      <c r="G15" s="88">
        <v>46268.63</v>
      </c>
      <c r="H15" s="61">
        <v>331</v>
      </c>
      <c r="I15" s="88">
        <v>77008.95</v>
      </c>
      <c r="K15" s="88"/>
      <c r="L15" s="70">
        <v>524</v>
      </c>
      <c r="M15" s="88">
        <v>57994.18</v>
      </c>
      <c r="O15" s="88"/>
      <c r="R15">
        <v>9</v>
      </c>
      <c r="S15" s="65">
        <v>424</v>
      </c>
      <c r="T15" s="88">
        <v>41768</v>
      </c>
      <c r="U15" s="63">
        <v>551</v>
      </c>
      <c r="V15" s="88">
        <v>47800</v>
      </c>
      <c r="W15" s="61">
        <v>335</v>
      </c>
      <c r="X15" s="88">
        <v>55845.23</v>
      </c>
      <c r="Y15" s="70">
        <v>523</v>
      </c>
      <c r="Z15" s="88">
        <v>87320.17</v>
      </c>
      <c r="AB15" s="88"/>
      <c r="AC15" s="61">
        <v>336</v>
      </c>
      <c r="AD15" s="88">
        <v>86115.98</v>
      </c>
    </row>
    <row r="16" spans="1:30" x14ac:dyDescent="0.25">
      <c r="A16">
        <v>10</v>
      </c>
      <c r="B16" s="61">
        <v>339</v>
      </c>
      <c r="C16" s="88">
        <v>38666.379999999997</v>
      </c>
      <c r="D16" s="67">
        <v>236</v>
      </c>
      <c r="E16" s="88">
        <v>42503.14</v>
      </c>
      <c r="F16" s="61">
        <v>327</v>
      </c>
      <c r="G16" s="88">
        <v>45826.38</v>
      </c>
      <c r="H16" s="61">
        <v>332</v>
      </c>
      <c r="I16" s="88">
        <v>75770.05</v>
      </c>
      <c r="K16" s="88"/>
      <c r="L16" s="56">
        <v>622</v>
      </c>
      <c r="M16" s="88">
        <v>53472.78</v>
      </c>
      <c r="O16" s="88"/>
      <c r="R16">
        <v>10</v>
      </c>
      <c r="S16" s="61">
        <v>336</v>
      </c>
      <c r="T16" s="88">
        <v>41061.19</v>
      </c>
      <c r="U16" s="56">
        <v>622</v>
      </c>
      <c r="V16" s="88">
        <v>47286.78</v>
      </c>
      <c r="W16" s="61">
        <v>339</v>
      </c>
      <c r="X16" s="88">
        <v>55247.85</v>
      </c>
      <c r="Y16" s="61">
        <v>336</v>
      </c>
      <c r="Z16" s="88">
        <v>86632.62</v>
      </c>
      <c r="AB16" s="88"/>
      <c r="AC16" s="68">
        <v>813</v>
      </c>
      <c r="AD16" s="88">
        <v>83683.63</v>
      </c>
    </row>
    <row r="17" spans="1:30" x14ac:dyDescent="0.25">
      <c r="A17" t="s">
        <v>174</v>
      </c>
      <c r="C17" s="88">
        <v>30338</v>
      </c>
      <c r="E17" s="88">
        <v>34895</v>
      </c>
      <c r="G17" s="88">
        <v>33286</v>
      </c>
      <c r="I17" s="88">
        <v>48519</v>
      </c>
      <c r="K17" s="88">
        <v>60461</v>
      </c>
      <c r="M17" s="88">
        <v>62032</v>
      </c>
      <c r="O17" s="88">
        <v>73488</v>
      </c>
      <c r="R17" t="s">
        <v>174</v>
      </c>
      <c r="T17" s="88">
        <v>32177</v>
      </c>
      <c r="V17" s="88">
        <v>39256</v>
      </c>
      <c r="X17" s="88">
        <v>39858</v>
      </c>
      <c r="Z17" s="88">
        <v>53627</v>
      </c>
      <c r="AB17" s="88">
        <v>66834</v>
      </c>
      <c r="AD17" s="88">
        <v>87000</v>
      </c>
    </row>
    <row r="18" spans="1:30" x14ac:dyDescent="0.25">
      <c r="C18" s="3"/>
      <c r="E18" s="3"/>
      <c r="G18" s="3"/>
      <c r="I18" s="3"/>
      <c r="K18" s="3"/>
      <c r="M18" s="3"/>
      <c r="O18" s="3"/>
      <c r="T18" s="3"/>
      <c r="V18" s="3"/>
      <c r="X18" s="3"/>
      <c r="Z18" s="3"/>
      <c r="AB18" s="3"/>
      <c r="AD18" s="3"/>
    </row>
    <row r="19" spans="1:30" x14ac:dyDescent="0.25">
      <c r="C19" s="3"/>
      <c r="E19" s="3"/>
      <c r="G19" s="3"/>
      <c r="I19" s="3"/>
      <c r="K19" s="3"/>
      <c r="M19" s="3"/>
      <c r="T19" s="3"/>
      <c r="V19" s="3"/>
      <c r="X19" s="3"/>
      <c r="Z19" s="3"/>
      <c r="AB19" s="3"/>
      <c r="AD19" s="3"/>
    </row>
    <row r="20" spans="1:30" x14ac:dyDescent="0.25">
      <c r="A20" t="s">
        <v>54</v>
      </c>
      <c r="C20" s="3"/>
      <c r="E20" s="3"/>
      <c r="G20" s="3"/>
      <c r="I20" s="3"/>
      <c r="K20" s="3"/>
      <c r="M20" s="3"/>
      <c r="R20" t="s">
        <v>54</v>
      </c>
      <c r="T20" s="3"/>
      <c r="V20" s="3"/>
      <c r="X20" s="3"/>
      <c r="Z20" s="3"/>
      <c r="AB20" s="3"/>
      <c r="AD20" s="3"/>
    </row>
    <row r="21" spans="1:30" x14ac:dyDescent="0.25">
      <c r="A21" s="7"/>
      <c r="C21" s="4"/>
      <c r="E21" s="4"/>
      <c r="G21" s="4"/>
      <c r="I21" s="4"/>
      <c r="K21" s="4"/>
      <c r="M21" s="4"/>
    </row>
    <row r="22" spans="1:30" x14ac:dyDescent="0.25">
      <c r="A22" s="23"/>
      <c r="K22" s="34"/>
    </row>
  </sheetData>
  <mergeCells count="13">
    <mergeCell ref="AC5:AD5"/>
    <mergeCell ref="S5:T5"/>
    <mergeCell ref="U5:V5"/>
    <mergeCell ref="W5:X5"/>
    <mergeCell ref="Y5:Z5"/>
    <mergeCell ref="AA5:AB5"/>
    <mergeCell ref="N5:O5"/>
    <mergeCell ref="B5:C5"/>
    <mergeCell ref="D5:E5"/>
    <mergeCell ref="F5:G5"/>
    <mergeCell ref="H5:I5"/>
    <mergeCell ref="J5:K5"/>
    <mergeCell ref="L5:M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90" zoomScaleNormal="90" workbookViewId="0">
      <pane xSplit="8" ySplit="2" topLeftCell="I3" activePane="bottomRight" state="frozen"/>
      <selection activeCell="Y35" sqref="Y35"/>
      <selection pane="topRight" activeCell="Y35" sqref="Y35"/>
      <selection pane="bottomLeft" activeCell="Y35" sqref="Y35"/>
      <selection pane="bottomRight" activeCell="I3" sqref="I3"/>
    </sheetView>
  </sheetViews>
  <sheetFormatPr defaultRowHeight="15" x14ac:dyDescent="0.25"/>
  <cols>
    <col min="1" max="1" width="6.42578125" customWidth="1"/>
    <col min="9" max="9" width="5.5703125" customWidth="1"/>
    <col min="10" max="18" width="3.42578125" customWidth="1"/>
  </cols>
  <sheetData>
    <row r="1" spans="1:18" ht="75" customHeight="1" x14ac:dyDescent="0.25">
      <c r="A1" s="36" t="s">
        <v>137</v>
      </c>
      <c r="B1" s="37"/>
      <c r="C1" s="38"/>
      <c r="D1" s="38"/>
      <c r="E1" s="38"/>
      <c r="F1" s="38"/>
      <c r="G1" s="38"/>
      <c r="H1" s="38"/>
      <c r="I1" s="127" t="s">
        <v>87</v>
      </c>
      <c r="J1" s="128"/>
      <c r="K1" s="129" t="s">
        <v>44</v>
      </c>
      <c r="L1" s="130"/>
      <c r="M1" s="127" t="s">
        <v>45</v>
      </c>
      <c r="N1" s="128"/>
      <c r="O1" s="127" t="s">
        <v>19</v>
      </c>
      <c r="P1" s="128"/>
      <c r="Q1" s="125" t="s">
        <v>89</v>
      </c>
      <c r="R1" s="126"/>
    </row>
    <row r="2" spans="1:18" x14ac:dyDescent="0.25">
      <c r="A2" s="39" t="s">
        <v>51</v>
      </c>
      <c r="B2" s="40" t="s">
        <v>90</v>
      </c>
      <c r="C2" s="41"/>
      <c r="D2" s="41"/>
      <c r="E2" s="41"/>
      <c r="F2" s="41"/>
      <c r="G2" s="41"/>
      <c r="H2" s="41"/>
      <c r="I2" s="42" t="s">
        <v>91</v>
      </c>
      <c r="J2" s="43" t="s">
        <v>92</v>
      </c>
      <c r="K2" s="42" t="s">
        <v>91</v>
      </c>
      <c r="L2" s="43" t="s">
        <v>92</v>
      </c>
      <c r="M2" s="42" t="s">
        <v>91</v>
      </c>
      <c r="N2" s="43" t="s">
        <v>92</v>
      </c>
      <c r="O2" s="42" t="s">
        <v>91</v>
      </c>
      <c r="P2" s="43" t="s">
        <v>92</v>
      </c>
      <c r="Q2" s="42" t="s">
        <v>91</v>
      </c>
      <c r="R2" s="43" t="s">
        <v>92</v>
      </c>
    </row>
    <row r="3" spans="1:18" x14ac:dyDescent="0.25">
      <c r="A3" s="44">
        <v>212</v>
      </c>
      <c r="B3" s="121" t="s">
        <v>93</v>
      </c>
      <c r="C3" s="121"/>
      <c r="D3" s="121"/>
      <c r="E3" s="121"/>
      <c r="F3" s="121"/>
      <c r="G3" s="121"/>
      <c r="H3" s="121"/>
      <c r="I3" s="45">
        <v>78</v>
      </c>
      <c r="J3" s="46">
        <v>10</v>
      </c>
      <c r="K3" s="45">
        <v>74</v>
      </c>
      <c r="L3" s="46">
        <v>10</v>
      </c>
      <c r="M3" s="45" t="s">
        <v>94</v>
      </c>
      <c r="N3" s="46" t="s">
        <v>94</v>
      </c>
      <c r="O3" s="45">
        <v>0</v>
      </c>
      <c r="P3" s="46">
        <v>0</v>
      </c>
      <c r="Q3" s="45">
        <v>0</v>
      </c>
      <c r="R3" s="46">
        <v>2</v>
      </c>
    </row>
    <row r="4" spans="1:18" x14ac:dyDescent="0.25">
      <c r="A4" s="44">
        <v>221</v>
      </c>
      <c r="B4" s="121" t="s">
        <v>95</v>
      </c>
      <c r="C4" s="121"/>
      <c r="D4" s="121"/>
      <c r="E4" s="121"/>
      <c r="F4" s="121"/>
      <c r="G4" s="121"/>
      <c r="H4" s="121"/>
      <c r="I4" s="45">
        <v>24</v>
      </c>
      <c r="J4" s="46">
        <v>3</v>
      </c>
      <c r="K4" s="45">
        <v>30</v>
      </c>
      <c r="L4" s="46">
        <v>1</v>
      </c>
      <c r="M4" s="45">
        <v>53</v>
      </c>
      <c r="N4" s="46">
        <v>4</v>
      </c>
      <c r="O4" s="45" t="s">
        <v>94</v>
      </c>
      <c r="P4" s="46" t="s">
        <v>94</v>
      </c>
      <c r="Q4" s="45">
        <v>0</v>
      </c>
      <c r="R4" s="46">
        <v>3</v>
      </c>
    </row>
    <row r="5" spans="1:18" x14ac:dyDescent="0.25">
      <c r="A5" s="44">
        <v>236</v>
      </c>
      <c r="B5" s="47" t="s">
        <v>96</v>
      </c>
      <c r="C5" s="47"/>
      <c r="D5" s="47"/>
      <c r="E5" s="47"/>
      <c r="F5" s="47"/>
      <c r="G5" s="47"/>
      <c r="H5" s="47"/>
      <c r="I5" s="45">
        <v>42</v>
      </c>
      <c r="J5" s="46">
        <v>15</v>
      </c>
      <c r="K5" s="45">
        <v>11</v>
      </c>
      <c r="L5" s="46">
        <v>15</v>
      </c>
      <c r="M5" s="45">
        <v>36</v>
      </c>
      <c r="N5" s="46">
        <v>26</v>
      </c>
      <c r="O5" s="45" t="s">
        <v>94</v>
      </c>
      <c r="P5" s="46" t="s">
        <v>94</v>
      </c>
      <c r="Q5" s="45">
        <v>0</v>
      </c>
      <c r="R5" s="46">
        <v>0</v>
      </c>
    </row>
    <row r="6" spans="1:18" x14ac:dyDescent="0.25">
      <c r="A6" s="44">
        <v>237</v>
      </c>
      <c r="B6" s="47" t="s">
        <v>97</v>
      </c>
      <c r="C6" s="47"/>
      <c r="D6" s="47"/>
      <c r="E6" s="47"/>
      <c r="F6" s="47"/>
      <c r="G6" s="47"/>
      <c r="H6" s="47"/>
      <c r="I6" s="45">
        <v>48</v>
      </c>
      <c r="J6" s="46">
        <v>13</v>
      </c>
      <c r="K6" s="45">
        <v>45</v>
      </c>
      <c r="L6" s="46">
        <v>20</v>
      </c>
      <c r="M6" s="45">
        <v>68</v>
      </c>
      <c r="N6" s="46">
        <v>42</v>
      </c>
      <c r="O6" s="45" t="s">
        <v>94</v>
      </c>
      <c r="P6" s="46" t="s">
        <v>94</v>
      </c>
      <c r="Q6" s="45">
        <v>0</v>
      </c>
      <c r="R6" s="46">
        <v>0</v>
      </c>
    </row>
    <row r="7" spans="1:18" x14ac:dyDescent="0.25">
      <c r="A7" s="44">
        <v>238</v>
      </c>
      <c r="B7" s="121" t="s">
        <v>98</v>
      </c>
      <c r="C7" s="121"/>
      <c r="D7" s="121"/>
      <c r="E7" s="121"/>
      <c r="F7" s="121"/>
      <c r="G7" s="121"/>
      <c r="H7" s="121"/>
      <c r="I7" s="45">
        <v>31</v>
      </c>
      <c r="J7" s="46">
        <v>7</v>
      </c>
      <c r="K7" s="45">
        <v>3</v>
      </c>
      <c r="L7" s="46">
        <v>8</v>
      </c>
      <c r="M7" s="45">
        <v>31</v>
      </c>
      <c r="N7" s="46">
        <v>40</v>
      </c>
      <c r="O7" s="45">
        <v>13</v>
      </c>
      <c r="P7" s="46">
        <v>12</v>
      </c>
      <c r="Q7" s="45">
        <v>1</v>
      </c>
      <c r="R7" s="46">
        <v>2</v>
      </c>
    </row>
    <row r="8" spans="1:18" x14ac:dyDescent="0.25">
      <c r="A8" s="44">
        <v>312</v>
      </c>
      <c r="B8" s="47" t="s">
        <v>99</v>
      </c>
      <c r="C8" s="47"/>
      <c r="D8" s="47"/>
      <c r="E8" s="47"/>
      <c r="F8" s="47"/>
      <c r="G8" s="47"/>
      <c r="H8" s="47"/>
      <c r="I8" s="45" t="s">
        <v>94</v>
      </c>
      <c r="J8" s="46">
        <v>21</v>
      </c>
      <c r="K8" s="45">
        <v>61</v>
      </c>
      <c r="L8" s="46">
        <v>25</v>
      </c>
      <c r="M8" s="45">
        <v>73</v>
      </c>
      <c r="N8" s="46">
        <v>11</v>
      </c>
      <c r="O8" s="45">
        <v>0</v>
      </c>
      <c r="P8" s="46">
        <v>0</v>
      </c>
      <c r="Q8" s="45">
        <v>0</v>
      </c>
      <c r="R8" s="46">
        <v>0</v>
      </c>
    </row>
    <row r="9" spans="1:18" x14ac:dyDescent="0.25">
      <c r="A9" s="44">
        <v>322</v>
      </c>
      <c r="B9" s="47" t="s">
        <v>100</v>
      </c>
      <c r="C9" s="47"/>
      <c r="D9" s="47"/>
      <c r="E9" s="47"/>
      <c r="F9" s="47"/>
      <c r="G9" s="47"/>
      <c r="H9" s="47"/>
      <c r="I9" s="45" t="s">
        <v>94</v>
      </c>
      <c r="J9" s="46">
        <v>24</v>
      </c>
      <c r="K9" s="45">
        <v>66</v>
      </c>
      <c r="L9" s="46">
        <v>16</v>
      </c>
      <c r="M9" s="45">
        <v>67</v>
      </c>
      <c r="N9" s="46">
        <v>27</v>
      </c>
      <c r="O9" s="45" t="s">
        <v>94</v>
      </c>
      <c r="P9" s="46" t="s">
        <v>94</v>
      </c>
      <c r="Q9" s="45">
        <v>0</v>
      </c>
      <c r="R9" s="46">
        <v>0</v>
      </c>
    </row>
    <row r="10" spans="1:18" x14ac:dyDescent="0.25">
      <c r="A10" s="44">
        <v>324</v>
      </c>
      <c r="B10" s="47" t="s">
        <v>101</v>
      </c>
      <c r="C10" s="47"/>
      <c r="D10" s="47"/>
      <c r="E10" s="47"/>
      <c r="F10" s="47"/>
      <c r="G10" s="47"/>
      <c r="H10" s="47"/>
      <c r="I10" s="45" t="s">
        <v>94</v>
      </c>
      <c r="J10" s="46">
        <v>9</v>
      </c>
      <c r="K10" s="45">
        <v>75</v>
      </c>
      <c r="L10" s="46">
        <v>9</v>
      </c>
      <c r="M10" s="45">
        <v>76</v>
      </c>
      <c r="N10" s="46">
        <v>3</v>
      </c>
      <c r="O10" s="45">
        <v>0</v>
      </c>
      <c r="P10" s="46">
        <v>0</v>
      </c>
      <c r="Q10" s="45">
        <v>0</v>
      </c>
      <c r="R10" s="46">
        <v>3</v>
      </c>
    </row>
    <row r="11" spans="1:18" x14ac:dyDescent="0.25">
      <c r="A11" s="44">
        <v>325</v>
      </c>
      <c r="B11" s="121" t="s">
        <v>102</v>
      </c>
      <c r="C11" s="121"/>
      <c r="D11" s="121"/>
      <c r="E11" s="121"/>
      <c r="F11" s="121"/>
      <c r="G11" s="121"/>
      <c r="H11" s="121"/>
      <c r="I11" s="45">
        <v>5</v>
      </c>
      <c r="J11" s="46">
        <v>1</v>
      </c>
      <c r="K11" s="45">
        <v>17</v>
      </c>
      <c r="L11" s="46">
        <v>3</v>
      </c>
      <c r="M11" s="45">
        <v>14</v>
      </c>
      <c r="N11" s="46">
        <v>1</v>
      </c>
      <c r="O11" s="45">
        <v>15</v>
      </c>
      <c r="P11" s="46">
        <v>2</v>
      </c>
      <c r="Q11" s="45">
        <v>1</v>
      </c>
      <c r="R11" s="46">
        <v>4</v>
      </c>
    </row>
    <row r="12" spans="1:18" x14ac:dyDescent="0.25">
      <c r="A12" s="44">
        <v>326</v>
      </c>
      <c r="B12" s="121" t="s">
        <v>103</v>
      </c>
      <c r="C12" s="121"/>
      <c r="D12" s="121"/>
      <c r="E12" s="121"/>
      <c r="F12" s="121"/>
      <c r="G12" s="121"/>
      <c r="H12" s="121"/>
      <c r="I12" s="45">
        <v>25</v>
      </c>
      <c r="J12" s="46">
        <v>19</v>
      </c>
      <c r="K12" s="45">
        <v>24</v>
      </c>
      <c r="L12" s="46">
        <v>19</v>
      </c>
      <c r="M12" s="45">
        <v>49</v>
      </c>
      <c r="N12" s="46">
        <v>22</v>
      </c>
      <c r="O12" s="45" t="s">
        <v>94</v>
      </c>
      <c r="P12" s="46" t="s">
        <v>94</v>
      </c>
      <c r="Q12" s="45">
        <v>0</v>
      </c>
      <c r="R12" s="46">
        <v>0</v>
      </c>
    </row>
    <row r="13" spans="1:18" x14ac:dyDescent="0.25">
      <c r="A13" s="44">
        <v>327</v>
      </c>
      <c r="B13" s="47" t="s">
        <v>104</v>
      </c>
      <c r="C13" s="47"/>
      <c r="D13" s="47"/>
      <c r="E13" s="47"/>
      <c r="F13" s="47"/>
      <c r="G13" s="47"/>
      <c r="H13" s="47"/>
      <c r="I13" s="45" t="s">
        <v>94</v>
      </c>
      <c r="J13" s="46">
        <v>11</v>
      </c>
      <c r="K13" s="45">
        <v>53</v>
      </c>
      <c r="L13" s="46">
        <v>11</v>
      </c>
      <c r="M13" s="45">
        <v>69</v>
      </c>
      <c r="N13" s="46">
        <v>12</v>
      </c>
      <c r="O13" s="45" t="s">
        <v>94</v>
      </c>
      <c r="P13" s="46" t="s">
        <v>94</v>
      </c>
      <c r="Q13" s="45">
        <v>0</v>
      </c>
      <c r="R13" s="46">
        <v>0</v>
      </c>
    </row>
    <row r="14" spans="1:18" x14ac:dyDescent="0.25">
      <c r="A14" s="44">
        <v>331</v>
      </c>
      <c r="B14" s="47" t="s">
        <v>105</v>
      </c>
      <c r="C14" s="47"/>
      <c r="D14" s="47"/>
      <c r="E14" s="47"/>
      <c r="F14" s="47"/>
      <c r="G14" s="47"/>
      <c r="H14" s="47"/>
      <c r="I14" s="45">
        <v>21</v>
      </c>
      <c r="J14" s="46">
        <v>2</v>
      </c>
      <c r="K14" s="45">
        <v>16</v>
      </c>
      <c r="L14" s="46">
        <v>2</v>
      </c>
      <c r="M14" s="45">
        <v>43</v>
      </c>
      <c r="N14" s="46">
        <v>2</v>
      </c>
      <c r="O14" s="45" t="s">
        <v>94</v>
      </c>
      <c r="P14" s="46" t="s">
        <v>94</v>
      </c>
      <c r="Q14" s="45">
        <v>0</v>
      </c>
      <c r="R14" s="46">
        <v>3</v>
      </c>
    </row>
    <row r="15" spans="1:18" x14ac:dyDescent="0.25">
      <c r="A15" s="44">
        <v>332</v>
      </c>
      <c r="B15" s="121" t="s">
        <v>106</v>
      </c>
      <c r="C15" s="121"/>
      <c r="D15" s="121"/>
      <c r="E15" s="121"/>
      <c r="F15" s="121"/>
      <c r="G15" s="121"/>
      <c r="H15" s="121"/>
      <c r="I15" s="45">
        <v>23</v>
      </c>
      <c r="J15" s="46">
        <v>18</v>
      </c>
      <c r="K15" s="45">
        <v>15</v>
      </c>
      <c r="L15" s="46">
        <v>21</v>
      </c>
      <c r="M15" s="45">
        <v>31</v>
      </c>
      <c r="N15" s="46">
        <v>20</v>
      </c>
      <c r="O15" s="45" t="s">
        <v>94</v>
      </c>
      <c r="P15" s="46" t="s">
        <v>94</v>
      </c>
      <c r="Q15" s="45">
        <v>0</v>
      </c>
      <c r="R15" s="46">
        <v>0</v>
      </c>
    </row>
    <row r="16" spans="1:18" x14ac:dyDescent="0.25">
      <c r="A16" s="44">
        <v>333</v>
      </c>
      <c r="B16" s="121" t="s">
        <v>107</v>
      </c>
      <c r="C16" s="121"/>
      <c r="D16" s="121"/>
      <c r="E16" s="121"/>
      <c r="F16" s="121"/>
      <c r="G16" s="121"/>
      <c r="H16" s="121"/>
      <c r="I16" s="45">
        <v>9</v>
      </c>
      <c r="J16" s="46">
        <v>6</v>
      </c>
      <c r="K16" s="45">
        <v>12</v>
      </c>
      <c r="L16" s="46">
        <v>5</v>
      </c>
      <c r="M16" s="45">
        <v>27</v>
      </c>
      <c r="N16" s="46">
        <v>6</v>
      </c>
      <c r="O16" s="45" t="s">
        <v>94</v>
      </c>
      <c r="P16" s="46" t="s">
        <v>94</v>
      </c>
      <c r="Q16" s="45">
        <v>1</v>
      </c>
      <c r="R16" s="46">
        <v>3</v>
      </c>
    </row>
    <row r="17" spans="1:18" x14ac:dyDescent="0.25">
      <c r="A17" s="44">
        <v>334</v>
      </c>
      <c r="B17" s="121" t="s">
        <v>108</v>
      </c>
      <c r="C17" s="121"/>
      <c r="D17" s="121"/>
      <c r="E17" s="121"/>
      <c r="F17" s="121"/>
      <c r="G17" s="121"/>
      <c r="H17" s="121"/>
      <c r="I17" s="45">
        <v>22</v>
      </c>
      <c r="J17" s="46">
        <v>8</v>
      </c>
      <c r="K17" s="45">
        <v>21</v>
      </c>
      <c r="L17" s="46">
        <v>6</v>
      </c>
      <c r="M17" s="45">
        <v>38</v>
      </c>
      <c r="N17" s="46">
        <v>8</v>
      </c>
      <c r="O17" s="45" t="s">
        <v>94</v>
      </c>
      <c r="P17" s="46" t="s">
        <v>94</v>
      </c>
      <c r="Q17" s="45">
        <v>0</v>
      </c>
      <c r="R17" s="46">
        <v>3</v>
      </c>
    </row>
    <row r="18" spans="1:18" x14ac:dyDescent="0.25">
      <c r="A18" s="44">
        <v>335</v>
      </c>
      <c r="B18" s="121" t="s">
        <v>109</v>
      </c>
      <c r="C18" s="121"/>
      <c r="D18" s="121"/>
      <c r="E18" s="121"/>
      <c r="F18" s="121"/>
      <c r="G18" s="121"/>
      <c r="H18" s="121"/>
      <c r="I18" s="45">
        <v>39</v>
      </c>
      <c r="J18" s="46">
        <v>12</v>
      </c>
      <c r="K18" s="45">
        <v>49</v>
      </c>
      <c r="L18" s="46">
        <v>12</v>
      </c>
      <c r="M18" s="45">
        <v>56</v>
      </c>
      <c r="N18" s="46">
        <v>9</v>
      </c>
      <c r="O18" s="45">
        <v>0</v>
      </c>
      <c r="P18" s="46">
        <v>0</v>
      </c>
      <c r="Q18" s="45">
        <v>0</v>
      </c>
      <c r="R18" s="46">
        <v>1</v>
      </c>
    </row>
    <row r="19" spans="1:18" x14ac:dyDescent="0.25">
      <c r="A19" s="44">
        <v>336</v>
      </c>
      <c r="B19" s="121" t="s">
        <v>110</v>
      </c>
      <c r="C19" s="121"/>
      <c r="D19" s="121"/>
      <c r="E19" s="121"/>
      <c r="F19" s="121"/>
      <c r="G19" s="121"/>
      <c r="H19" s="121"/>
      <c r="I19" s="45">
        <v>7</v>
      </c>
      <c r="J19" s="46">
        <v>5</v>
      </c>
      <c r="K19" s="45">
        <v>5</v>
      </c>
      <c r="L19" s="46">
        <v>4</v>
      </c>
      <c r="M19" s="45">
        <v>16</v>
      </c>
      <c r="N19" s="46">
        <v>5</v>
      </c>
      <c r="O19" s="45">
        <v>11</v>
      </c>
      <c r="P19" s="46">
        <v>1</v>
      </c>
      <c r="Q19" s="45">
        <v>2</v>
      </c>
      <c r="R19" s="46">
        <v>4</v>
      </c>
    </row>
    <row r="20" spans="1:18" x14ac:dyDescent="0.25">
      <c r="A20" s="44">
        <v>339</v>
      </c>
      <c r="B20" s="121" t="s">
        <v>111</v>
      </c>
      <c r="C20" s="121"/>
      <c r="D20" s="121"/>
      <c r="E20" s="121"/>
      <c r="F20" s="121"/>
      <c r="G20" s="121"/>
      <c r="H20" s="121"/>
      <c r="I20" s="45">
        <v>19</v>
      </c>
      <c r="J20" s="46">
        <v>14</v>
      </c>
      <c r="K20" s="45">
        <v>23</v>
      </c>
      <c r="L20" s="46">
        <v>7</v>
      </c>
      <c r="M20" s="45">
        <v>25</v>
      </c>
      <c r="N20" s="46">
        <v>15</v>
      </c>
      <c r="O20" s="45" t="s">
        <v>94</v>
      </c>
      <c r="P20" s="46" t="s">
        <v>94</v>
      </c>
      <c r="Q20" s="45">
        <v>0</v>
      </c>
      <c r="R20" s="46">
        <v>1</v>
      </c>
    </row>
    <row r="21" spans="1:18" x14ac:dyDescent="0.25">
      <c r="A21" s="44">
        <v>423</v>
      </c>
      <c r="B21" s="47" t="s">
        <v>112</v>
      </c>
      <c r="C21" s="47"/>
      <c r="D21" s="47"/>
      <c r="E21" s="47"/>
      <c r="F21" s="47"/>
      <c r="G21" s="47"/>
      <c r="H21" s="47"/>
      <c r="I21" s="45">
        <v>15</v>
      </c>
      <c r="J21" s="46">
        <v>30</v>
      </c>
      <c r="K21" s="45">
        <v>10</v>
      </c>
      <c r="L21" s="46">
        <v>29</v>
      </c>
      <c r="M21" s="45">
        <v>15</v>
      </c>
      <c r="N21" s="46">
        <v>29</v>
      </c>
      <c r="O21" s="45">
        <v>7</v>
      </c>
      <c r="P21" s="46">
        <v>7</v>
      </c>
      <c r="Q21" s="45">
        <v>2</v>
      </c>
      <c r="R21" s="46">
        <v>1</v>
      </c>
    </row>
    <row r="22" spans="1:18" x14ac:dyDescent="0.25">
      <c r="A22" s="44">
        <v>424</v>
      </c>
      <c r="B22" s="47" t="s">
        <v>113</v>
      </c>
      <c r="C22" s="47"/>
      <c r="D22" s="47"/>
      <c r="E22" s="47"/>
      <c r="F22" s="47"/>
      <c r="G22" s="47"/>
      <c r="H22" s="47"/>
      <c r="I22" s="45">
        <v>20</v>
      </c>
      <c r="J22" s="46">
        <v>27</v>
      </c>
      <c r="K22" s="45">
        <v>18</v>
      </c>
      <c r="L22" s="46">
        <v>34</v>
      </c>
      <c r="M22" s="45">
        <v>23</v>
      </c>
      <c r="N22" s="46">
        <v>16</v>
      </c>
      <c r="O22" s="45" t="s">
        <v>94</v>
      </c>
      <c r="P22" s="46" t="s">
        <v>94</v>
      </c>
      <c r="Q22" s="45">
        <v>0</v>
      </c>
      <c r="R22" s="46">
        <v>0</v>
      </c>
    </row>
    <row r="23" spans="1:18" x14ac:dyDescent="0.25">
      <c r="A23" s="44">
        <v>425</v>
      </c>
      <c r="B23" s="47" t="s">
        <v>114</v>
      </c>
      <c r="C23" s="47"/>
      <c r="D23" s="47"/>
      <c r="E23" s="47"/>
      <c r="F23" s="47"/>
      <c r="G23" s="47"/>
      <c r="H23" s="47"/>
      <c r="I23" s="45">
        <v>42</v>
      </c>
      <c r="J23" s="46">
        <v>33</v>
      </c>
      <c r="K23" s="45">
        <v>67</v>
      </c>
      <c r="L23" s="46">
        <v>27</v>
      </c>
      <c r="M23" s="45">
        <v>71</v>
      </c>
      <c r="N23" s="46">
        <v>39</v>
      </c>
      <c r="O23" s="45" t="s">
        <v>94</v>
      </c>
      <c r="P23" s="46" t="s">
        <v>94</v>
      </c>
      <c r="Q23" s="45">
        <v>0</v>
      </c>
      <c r="R23" s="46">
        <v>0</v>
      </c>
    </row>
    <row r="24" spans="1:18" x14ac:dyDescent="0.25">
      <c r="A24" s="44">
        <v>445</v>
      </c>
      <c r="B24" s="47" t="s">
        <v>115</v>
      </c>
      <c r="C24" s="47"/>
      <c r="D24" s="47"/>
      <c r="E24" s="47"/>
      <c r="F24" s="47"/>
      <c r="G24" s="47"/>
      <c r="H24" s="47"/>
      <c r="I24" s="45">
        <v>48</v>
      </c>
      <c r="J24" s="46">
        <v>79</v>
      </c>
      <c r="K24" s="45">
        <v>26</v>
      </c>
      <c r="L24" s="46">
        <v>68</v>
      </c>
      <c r="M24" s="45">
        <v>21</v>
      </c>
      <c r="N24" s="46">
        <v>75</v>
      </c>
      <c r="O24" s="45" t="s">
        <v>94</v>
      </c>
      <c r="P24" s="46" t="s">
        <v>94</v>
      </c>
      <c r="Q24" s="45">
        <v>0</v>
      </c>
      <c r="R24" s="46">
        <v>0</v>
      </c>
    </row>
    <row r="25" spans="1:18" x14ac:dyDescent="0.25">
      <c r="A25" s="44">
        <v>446</v>
      </c>
      <c r="B25" s="121" t="s">
        <v>116</v>
      </c>
      <c r="C25" s="121"/>
      <c r="D25" s="121"/>
      <c r="E25" s="121"/>
      <c r="F25" s="121"/>
      <c r="G25" s="121"/>
      <c r="H25" s="122"/>
      <c r="I25" s="45">
        <v>42</v>
      </c>
      <c r="J25" s="46">
        <v>29</v>
      </c>
      <c r="K25" s="45">
        <v>33</v>
      </c>
      <c r="L25" s="46">
        <v>30</v>
      </c>
      <c r="M25" s="45">
        <v>17</v>
      </c>
      <c r="N25" s="46">
        <v>30</v>
      </c>
      <c r="O25" s="45" t="s">
        <v>94</v>
      </c>
      <c r="P25" s="46" t="s">
        <v>94</v>
      </c>
      <c r="Q25" s="45">
        <v>0</v>
      </c>
      <c r="R25" s="46">
        <v>0</v>
      </c>
    </row>
    <row r="26" spans="1:18" x14ac:dyDescent="0.25">
      <c r="A26" s="44">
        <v>452</v>
      </c>
      <c r="B26" s="121" t="s">
        <v>117</v>
      </c>
      <c r="C26" s="121"/>
      <c r="D26" s="121"/>
      <c r="E26" s="121"/>
      <c r="F26" s="121"/>
      <c r="G26" s="121"/>
      <c r="H26" s="122"/>
      <c r="I26" s="45">
        <v>35</v>
      </c>
      <c r="J26" s="46">
        <v>81</v>
      </c>
      <c r="K26" s="45">
        <v>20</v>
      </c>
      <c r="L26" s="46">
        <v>71</v>
      </c>
      <c r="M26" s="45">
        <v>12</v>
      </c>
      <c r="N26" s="46">
        <v>77</v>
      </c>
      <c r="O26" s="45" t="s">
        <v>94</v>
      </c>
      <c r="P26" s="46" t="s">
        <v>94</v>
      </c>
      <c r="Q26" s="45">
        <v>0</v>
      </c>
      <c r="R26" s="46">
        <v>0</v>
      </c>
    </row>
    <row r="27" spans="1:18" x14ac:dyDescent="0.25">
      <c r="A27" s="44">
        <v>483</v>
      </c>
      <c r="B27" s="121" t="s">
        <v>118</v>
      </c>
      <c r="C27" s="121"/>
      <c r="D27" s="121"/>
      <c r="E27" s="121"/>
      <c r="F27" s="121"/>
      <c r="G27" s="121"/>
      <c r="H27" s="122"/>
      <c r="I27" s="45" t="s">
        <v>94</v>
      </c>
      <c r="J27" s="46" t="s">
        <v>94</v>
      </c>
      <c r="K27" s="45" t="s">
        <v>94</v>
      </c>
      <c r="L27" s="46" t="s">
        <v>94</v>
      </c>
      <c r="M27" s="45" t="s">
        <v>94</v>
      </c>
      <c r="N27" s="46" t="s">
        <v>94</v>
      </c>
      <c r="O27" s="45">
        <v>0</v>
      </c>
      <c r="P27" s="46">
        <v>0</v>
      </c>
      <c r="Q27" s="45">
        <v>0</v>
      </c>
      <c r="R27" s="46">
        <v>0</v>
      </c>
    </row>
    <row r="28" spans="1:18" x14ac:dyDescent="0.25">
      <c r="A28" s="44">
        <v>486</v>
      </c>
      <c r="B28" s="121" t="s">
        <v>119</v>
      </c>
      <c r="C28" s="121"/>
      <c r="D28" s="121"/>
      <c r="E28" s="121"/>
      <c r="F28" s="121"/>
      <c r="G28" s="121"/>
      <c r="H28" s="122"/>
      <c r="I28" s="45" t="s">
        <v>94</v>
      </c>
      <c r="J28" s="46">
        <v>4</v>
      </c>
      <c r="K28" s="45" t="s">
        <v>94</v>
      </c>
      <c r="L28" s="46" t="s">
        <v>94</v>
      </c>
      <c r="M28" s="45" t="s">
        <v>94</v>
      </c>
      <c r="N28" s="46" t="s">
        <v>94</v>
      </c>
      <c r="O28" s="45">
        <v>0</v>
      </c>
      <c r="P28" s="46">
        <v>0</v>
      </c>
      <c r="Q28" s="45">
        <v>0</v>
      </c>
      <c r="R28" s="46">
        <v>1</v>
      </c>
    </row>
    <row r="29" spans="1:18" x14ac:dyDescent="0.25">
      <c r="A29" s="44">
        <v>517</v>
      </c>
      <c r="B29" s="121" t="s">
        <v>120</v>
      </c>
      <c r="C29" s="121"/>
      <c r="D29" s="121"/>
      <c r="E29" s="121"/>
      <c r="F29" s="121"/>
      <c r="G29" s="121"/>
      <c r="H29" s="122"/>
      <c r="I29" s="45">
        <v>34</v>
      </c>
      <c r="J29" s="46">
        <v>26</v>
      </c>
      <c r="K29" s="45">
        <v>32</v>
      </c>
      <c r="L29" s="46">
        <v>24</v>
      </c>
      <c r="M29" s="45">
        <v>40</v>
      </c>
      <c r="N29" s="46">
        <v>18</v>
      </c>
      <c r="O29" s="45" t="s">
        <v>94</v>
      </c>
      <c r="P29" s="46" t="s">
        <v>94</v>
      </c>
      <c r="Q29" s="45">
        <v>0</v>
      </c>
      <c r="R29" s="46">
        <v>0</v>
      </c>
    </row>
    <row r="30" spans="1:18" x14ac:dyDescent="0.25">
      <c r="A30" s="44">
        <v>522</v>
      </c>
      <c r="B30" s="121" t="s">
        <v>121</v>
      </c>
      <c r="C30" s="121"/>
      <c r="D30" s="121"/>
      <c r="E30" s="121"/>
      <c r="F30" s="121"/>
      <c r="G30" s="121"/>
      <c r="H30" s="122"/>
      <c r="I30" s="45">
        <v>14</v>
      </c>
      <c r="J30" s="46">
        <v>49</v>
      </c>
      <c r="K30" s="45">
        <v>9</v>
      </c>
      <c r="L30" s="46">
        <v>40</v>
      </c>
      <c r="M30" s="45">
        <v>8</v>
      </c>
      <c r="N30" s="46">
        <v>49</v>
      </c>
      <c r="O30" s="45">
        <v>11</v>
      </c>
      <c r="P30" s="46">
        <v>13</v>
      </c>
      <c r="Q30" s="45">
        <v>2</v>
      </c>
      <c r="R30" s="46">
        <v>0</v>
      </c>
    </row>
    <row r="31" spans="1:18" x14ac:dyDescent="0.25">
      <c r="A31" s="44">
        <v>523</v>
      </c>
      <c r="B31" s="121" t="s">
        <v>122</v>
      </c>
      <c r="C31" s="121"/>
      <c r="D31" s="121"/>
      <c r="E31" s="121"/>
      <c r="F31" s="121"/>
      <c r="G31" s="121"/>
      <c r="H31" s="122"/>
      <c r="I31" s="45">
        <v>26</v>
      </c>
      <c r="J31" s="46">
        <v>36</v>
      </c>
      <c r="K31" s="45">
        <v>43</v>
      </c>
      <c r="L31" s="46">
        <v>38</v>
      </c>
      <c r="M31" s="45">
        <v>41</v>
      </c>
      <c r="N31" s="46">
        <v>21</v>
      </c>
      <c r="O31" s="45" t="s">
        <v>94</v>
      </c>
      <c r="P31" s="46" t="s">
        <v>94</v>
      </c>
      <c r="Q31" s="45">
        <v>0</v>
      </c>
      <c r="R31" s="46">
        <v>0</v>
      </c>
    </row>
    <row r="32" spans="1:18" x14ac:dyDescent="0.25">
      <c r="A32" s="44">
        <v>524</v>
      </c>
      <c r="B32" s="47" t="s">
        <v>123</v>
      </c>
      <c r="C32" s="47"/>
      <c r="D32" s="47"/>
      <c r="E32" s="47"/>
      <c r="F32" s="47"/>
      <c r="G32" s="47"/>
      <c r="H32" s="47"/>
      <c r="I32" s="45">
        <v>13</v>
      </c>
      <c r="J32" s="46">
        <v>35</v>
      </c>
      <c r="K32" s="45">
        <v>13</v>
      </c>
      <c r="L32" s="46">
        <v>33</v>
      </c>
      <c r="M32" s="45">
        <v>11</v>
      </c>
      <c r="N32" s="46">
        <v>23</v>
      </c>
      <c r="O32" s="45">
        <v>10</v>
      </c>
      <c r="P32" s="46">
        <v>9</v>
      </c>
      <c r="Q32" s="45">
        <v>1</v>
      </c>
      <c r="R32" s="46">
        <v>1</v>
      </c>
    </row>
    <row r="33" spans="1:18" x14ac:dyDescent="0.25">
      <c r="A33" s="44">
        <v>541</v>
      </c>
      <c r="B33" s="121" t="s">
        <v>124</v>
      </c>
      <c r="C33" s="121"/>
      <c r="D33" s="121"/>
      <c r="E33" s="121"/>
      <c r="F33" s="121"/>
      <c r="G33" s="121"/>
      <c r="H33" s="122"/>
      <c r="I33" s="45">
        <v>4</v>
      </c>
      <c r="J33" s="46">
        <v>23</v>
      </c>
      <c r="K33" s="45">
        <v>2</v>
      </c>
      <c r="L33" s="46">
        <v>17</v>
      </c>
      <c r="M33" s="45">
        <v>4</v>
      </c>
      <c r="N33" s="46">
        <v>19</v>
      </c>
      <c r="O33" s="45">
        <v>3</v>
      </c>
      <c r="P33" s="46">
        <v>5</v>
      </c>
      <c r="Q33" s="45">
        <v>4</v>
      </c>
      <c r="R33" s="46">
        <v>1</v>
      </c>
    </row>
    <row r="34" spans="1:18" x14ac:dyDescent="0.25">
      <c r="A34" s="44">
        <v>551</v>
      </c>
      <c r="B34" s="121" t="s">
        <v>125</v>
      </c>
      <c r="C34" s="121"/>
      <c r="D34" s="121"/>
      <c r="E34" s="121"/>
      <c r="F34" s="121"/>
      <c r="G34" s="121"/>
      <c r="H34" s="122"/>
      <c r="I34" s="45">
        <v>17</v>
      </c>
      <c r="J34" s="46">
        <v>17</v>
      </c>
      <c r="K34" s="45">
        <v>42</v>
      </c>
      <c r="L34" s="46">
        <v>13</v>
      </c>
      <c r="M34" s="45">
        <v>30</v>
      </c>
      <c r="N34" s="46">
        <v>10</v>
      </c>
      <c r="O34" s="45" t="s">
        <v>94</v>
      </c>
      <c r="P34" s="46" t="s">
        <v>94</v>
      </c>
      <c r="Q34" s="45">
        <v>0</v>
      </c>
      <c r="R34" s="46">
        <v>1</v>
      </c>
    </row>
    <row r="35" spans="1:18" x14ac:dyDescent="0.25">
      <c r="A35" s="44">
        <v>561</v>
      </c>
      <c r="B35" s="121" t="s">
        <v>126</v>
      </c>
      <c r="C35" s="121"/>
      <c r="D35" s="121"/>
      <c r="E35" s="121"/>
      <c r="F35" s="121"/>
      <c r="G35" s="121"/>
      <c r="H35" s="122"/>
      <c r="I35" s="45">
        <v>8</v>
      </c>
      <c r="J35" s="46">
        <v>65</v>
      </c>
      <c r="K35" s="45">
        <v>4</v>
      </c>
      <c r="L35" s="46">
        <v>66</v>
      </c>
      <c r="M35" s="45">
        <v>7</v>
      </c>
      <c r="N35" s="46">
        <v>59</v>
      </c>
      <c r="O35" s="45">
        <v>6</v>
      </c>
      <c r="P35" s="46">
        <v>14</v>
      </c>
      <c r="Q35" s="45">
        <v>4</v>
      </c>
      <c r="R35" s="46">
        <v>0</v>
      </c>
    </row>
    <row r="36" spans="1:18" x14ac:dyDescent="0.25">
      <c r="A36" s="44">
        <v>611</v>
      </c>
      <c r="B36" s="121" t="s">
        <v>127</v>
      </c>
      <c r="C36" s="121"/>
      <c r="D36" s="121"/>
      <c r="E36" s="121"/>
      <c r="F36" s="121"/>
      <c r="G36" s="121"/>
      <c r="H36" s="122"/>
      <c r="I36" s="45">
        <v>1</v>
      </c>
      <c r="J36" s="46">
        <v>32</v>
      </c>
      <c r="K36" s="45">
        <v>1</v>
      </c>
      <c r="L36" s="46">
        <v>32</v>
      </c>
      <c r="M36" s="45">
        <v>1</v>
      </c>
      <c r="N36" s="46">
        <v>14</v>
      </c>
      <c r="O36" s="45">
        <v>1</v>
      </c>
      <c r="P36" s="46">
        <v>4</v>
      </c>
      <c r="Q36" s="45">
        <v>4</v>
      </c>
      <c r="R36" s="46">
        <v>1</v>
      </c>
    </row>
    <row r="37" spans="1:18" x14ac:dyDescent="0.25">
      <c r="A37" s="44">
        <v>621</v>
      </c>
      <c r="B37" s="121" t="s">
        <v>128</v>
      </c>
      <c r="C37" s="121"/>
      <c r="D37" s="121"/>
      <c r="E37" s="121"/>
      <c r="F37" s="121"/>
      <c r="G37" s="121"/>
      <c r="H37" s="122"/>
      <c r="I37" s="45">
        <v>3</v>
      </c>
      <c r="J37" s="46">
        <v>45</v>
      </c>
      <c r="K37" s="45">
        <v>14</v>
      </c>
      <c r="L37" s="46">
        <v>26</v>
      </c>
      <c r="M37" s="45">
        <v>3</v>
      </c>
      <c r="N37" s="46">
        <v>37</v>
      </c>
      <c r="O37" s="45">
        <v>5</v>
      </c>
      <c r="P37" s="46">
        <v>6</v>
      </c>
      <c r="Q37" s="45">
        <v>3</v>
      </c>
      <c r="R37" s="46">
        <v>1</v>
      </c>
    </row>
    <row r="38" spans="1:18" x14ac:dyDescent="0.25">
      <c r="A38" s="44">
        <v>622</v>
      </c>
      <c r="B38" s="121" t="s">
        <v>129</v>
      </c>
      <c r="C38" s="121"/>
      <c r="D38" s="121"/>
      <c r="E38" s="121"/>
      <c r="F38" s="121"/>
      <c r="G38" s="121"/>
      <c r="H38" s="122"/>
      <c r="I38" s="45">
        <v>2</v>
      </c>
      <c r="J38" s="46">
        <v>16</v>
      </c>
      <c r="K38" s="45">
        <v>7</v>
      </c>
      <c r="L38" s="46">
        <v>18</v>
      </c>
      <c r="M38" s="45">
        <v>2</v>
      </c>
      <c r="N38" s="46">
        <v>7</v>
      </c>
      <c r="O38" s="45">
        <v>2</v>
      </c>
      <c r="P38" s="46">
        <v>3</v>
      </c>
      <c r="Q38" s="45">
        <v>4</v>
      </c>
      <c r="R38" s="46">
        <v>2</v>
      </c>
    </row>
    <row r="39" spans="1:18" x14ac:dyDescent="0.25">
      <c r="A39" s="44">
        <v>623</v>
      </c>
      <c r="B39" s="121" t="s">
        <v>130</v>
      </c>
      <c r="C39" s="121"/>
      <c r="D39" s="121"/>
      <c r="E39" s="121"/>
      <c r="F39" s="121"/>
      <c r="G39" s="121"/>
      <c r="H39" s="122"/>
      <c r="I39" s="45">
        <v>11</v>
      </c>
      <c r="J39" s="46">
        <v>38</v>
      </c>
      <c r="K39" s="45">
        <v>29</v>
      </c>
      <c r="L39" s="46">
        <v>54</v>
      </c>
      <c r="M39" s="45">
        <v>5</v>
      </c>
      <c r="N39" s="46">
        <v>25</v>
      </c>
      <c r="O39" s="45">
        <v>9</v>
      </c>
      <c r="P39" s="46">
        <v>11</v>
      </c>
      <c r="Q39" s="45">
        <v>2</v>
      </c>
      <c r="R39" s="46">
        <v>0</v>
      </c>
    </row>
    <row r="40" spans="1:18" x14ac:dyDescent="0.25">
      <c r="A40" s="44">
        <v>624</v>
      </c>
      <c r="B40" s="121" t="s">
        <v>131</v>
      </c>
      <c r="C40" s="121"/>
      <c r="D40" s="121"/>
      <c r="E40" s="121"/>
      <c r="F40" s="121"/>
      <c r="G40" s="121"/>
      <c r="H40" s="122"/>
      <c r="I40" s="45">
        <v>6</v>
      </c>
      <c r="J40" s="46">
        <v>72</v>
      </c>
      <c r="K40" s="45">
        <v>36</v>
      </c>
      <c r="L40" s="46">
        <v>64</v>
      </c>
      <c r="M40" s="45">
        <v>6</v>
      </c>
      <c r="N40" s="46">
        <v>63</v>
      </c>
      <c r="O40" s="45">
        <v>15</v>
      </c>
      <c r="P40" s="46">
        <v>15</v>
      </c>
      <c r="Q40" s="45">
        <v>2</v>
      </c>
      <c r="R40" s="46">
        <v>0</v>
      </c>
    </row>
    <row r="41" spans="1:18" x14ac:dyDescent="0.25">
      <c r="A41" s="44">
        <v>722</v>
      </c>
      <c r="B41" s="121" t="s">
        <v>132</v>
      </c>
      <c r="C41" s="121"/>
      <c r="D41" s="121"/>
      <c r="E41" s="121"/>
      <c r="F41" s="121"/>
      <c r="G41" s="121"/>
      <c r="H41" s="122"/>
      <c r="I41" s="45">
        <v>27</v>
      </c>
      <c r="J41" s="46">
        <v>86</v>
      </c>
      <c r="K41" s="45">
        <v>8</v>
      </c>
      <c r="L41" s="46">
        <v>80</v>
      </c>
      <c r="M41" s="45">
        <v>9</v>
      </c>
      <c r="N41" s="46">
        <v>81</v>
      </c>
      <c r="O41" s="45">
        <v>8</v>
      </c>
      <c r="P41" s="46">
        <v>17</v>
      </c>
      <c r="Q41" s="45">
        <v>3</v>
      </c>
      <c r="R41" s="46">
        <v>0</v>
      </c>
    </row>
    <row r="42" spans="1:18" x14ac:dyDescent="0.25">
      <c r="A42" s="44">
        <v>813</v>
      </c>
      <c r="B42" s="121" t="s">
        <v>133</v>
      </c>
      <c r="C42" s="121"/>
      <c r="D42" s="121"/>
      <c r="E42" s="121"/>
      <c r="F42" s="121"/>
      <c r="G42" s="121"/>
      <c r="H42" s="122"/>
      <c r="I42" s="45">
        <v>16</v>
      </c>
      <c r="J42" s="46">
        <v>59</v>
      </c>
      <c r="K42" s="45">
        <v>39</v>
      </c>
      <c r="L42" s="46">
        <v>59</v>
      </c>
      <c r="M42" s="45">
        <v>13</v>
      </c>
      <c r="N42" s="46">
        <v>51</v>
      </c>
      <c r="O42" s="45">
        <v>14</v>
      </c>
      <c r="P42" s="46">
        <v>16</v>
      </c>
      <c r="Q42" s="45">
        <v>0</v>
      </c>
      <c r="R42" s="46">
        <v>0</v>
      </c>
    </row>
    <row r="43" spans="1:18" x14ac:dyDescent="0.25">
      <c r="A43" s="44">
        <v>921</v>
      </c>
      <c r="B43" s="121" t="s">
        <v>134</v>
      </c>
      <c r="C43" s="121"/>
      <c r="D43" s="121"/>
      <c r="E43" s="121"/>
      <c r="F43" s="121"/>
      <c r="G43" s="121"/>
      <c r="H43" s="122"/>
      <c r="I43" s="45">
        <v>10</v>
      </c>
      <c r="J43" s="46">
        <v>41</v>
      </c>
      <c r="K43" s="45">
        <v>6</v>
      </c>
      <c r="L43" s="46">
        <v>37</v>
      </c>
      <c r="M43" s="45">
        <v>10</v>
      </c>
      <c r="N43" s="46">
        <v>41</v>
      </c>
      <c r="O43" s="45">
        <v>4</v>
      </c>
      <c r="P43" s="46">
        <v>8</v>
      </c>
      <c r="Q43" s="45">
        <v>4</v>
      </c>
      <c r="R43" s="46">
        <v>1</v>
      </c>
    </row>
    <row r="44" spans="1:18" x14ac:dyDescent="0.25">
      <c r="A44" s="48">
        <v>922</v>
      </c>
      <c r="B44" s="123" t="s">
        <v>135</v>
      </c>
      <c r="C44" s="123"/>
      <c r="D44" s="123"/>
      <c r="E44" s="123"/>
      <c r="F44" s="123"/>
      <c r="G44" s="123"/>
      <c r="H44" s="124"/>
      <c r="I44" s="49">
        <v>29</v>
      </c>
      <c r="J44" s="50">
        <v>37</v>
      </c>
      <c r="K44" s="49">
        <v>37</v>
      </c>
      <c r="L44" s="50">
        <v>39</v>
      </c>
      <c r="M44" s="49">
        <v>29</v>
      </c>
      <c r="N44" s="50">
        <v>28</v>
      </c>
      <c r="O44" s="49" t="s">
        <v>94</v>
      </c>
      <c r="P44" s="50" t="s">
        <v>94</v>
      </c>
      <c r="Q44" s="49">
        <v>0</v>
      </c>
      <c r="R44" s="50">
        <v>0</v>
      </c>
    </row>
  </sheetData>
  <mergeCells count="35">
    <mergeCell ref="M1:N1"/>
    <mergeCell ref="O1:P1"/>
    <mergeCell ref="Q1:R1"/>
    <mergeCell ref="B26:H26"/>
    <mergeCell ref="B4:H4"/>
    <mergeCell ref="B7:H7"/>
    <mergeCell ref="B11:H11"/>
    <mergeCell ref="B12:H12"/>
    <mergeCell ref="B15:H15"/>
    <mergeCell ref="B16:H16"/>
    <mergeCell ref="B17:H17"/>
    <mergeCell ref="B18:H18"/>
    <mergeCell ref="B19:H19"/>
    <mergeCell ref="B20:H20"/>
    <mergeCell ref="B25:H25"/>
    <mergeCell ref="B3:H3"/>
    <mergeCell ref="I1:J1"/>
    <mergeCell ref="K1:L1"/>
    <mergeCell ref="B39:H39"/>
    <mergeCell ref="B27:H27"/>
    <mergeCell ref="B28:H28"/>
    <mergeCell ref="B29:H29"/>
    <mergeCell ref="B30:H30"/>
    <mergeCell ref="B31:H31"/>
    <mergeCell ref="B33:H33"/>
    <mergeCell ref="B34:H34"/>
    <mergeCell ref="B35:H35"/>
    <mergeCell ref="B36:H36"/>
    <mergeCell ref="B37:H37"/>
    <mergeCell ref="B38:H38"/>
    <mergeCell ref="B40:H40"/>
    <mergeCell ref="B41:H41"/>
    <mergeCell ref="B42:H42"/>
    <mergeCell ref="B43:H43"/>
    <mergeCell ref="B44:H44"/>
  </mergeCells>
  <printOptions horizontalCentered="1"/>
  <pageMargins left="0.2" right="0.2" top="0.5" bottom="0.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90" zoomScaleNormal="90" workbookViewId="0">
      <pane xSplit="8" ySplit="2" topLeftCell="I3" activePane="bottomRight" state="frozen"/>
      <selection activeCell="E51" sqref="E51"/>
      <selection pane="topRight" activeCell="E51" sqref="E51"/>
      <selection pane="bottomLeft" activeCell="E51" sqref="E51"/>
      <selection pane="bottomRight" activeCell="I3" sqref="I3"/>
    </sheetView>
  </sheetViews>
  <sheetFormatPr defaultRowHeight="15" x14ac:dyDescent="0.25"/>
  <cols>
    <col min="1" max="1" width="6.42578125" customWidth="1"/>
    <col min="9" max="18" width="3.42578125" customWidth="1"/>
  </cols>
  <sheetData>
    <row r="1" spans="1:18" ht="75" customHeight="1" x14ac:dyDescent="0.25">
      <c r="A1" s="36" t="s">
        <v>148</v>
      </c>
      <c r="B1" s="37"/>
      <c r="C1" s="38"/>
      <c r="D1" s="38"/>
      <c r="E1" s="38"/>
      <c r="F1" s="38"/>
      <c r="G1" s="38"/>
      <c r="H1" s="38"/>
      <c r="I1" s="127" t="s">
        <v>87</v>
      </c>
      <c r="J1" s="128"/>
      <c r="K1" s="129" t="s">
        <v>44</v>
      </c>
      <c r="L1" s="130"/>
      <c r="M1" s="127" t="s">
        <v>45</v>
      </c>
      <c r="N1" s="128"/>
      <c r="O1" s="127" t="s">
        <v>19</v>
      </c>
      <c r="P1" s="128"/>
      <c r="Q1" s="125" t="s">
        <v>89</v>
      </c>
      <c r="R1" s="126"/>
    </row>
    <row r="2" spans="1:18" x14ac:dyDescent="0.25">
      <c r="A2" s="39" t="s">
        <v>51</v>
      </c>
      <c r="B2" s="40" t="s">
        <v>90</v>
      </c>
      <c r="C2" s="41"/>
      <c r="D2" s="41"/>
      <c r="E2" s="41"/>
      <c r="F2" s="41"/>
      <c r="G2" s="41"/>
      <c r="H2" s="41"/>
      <c r="I2" s="42" t="s">
        <v>91</v>
      </c>
      <c r="J2" s="43" t="s">
        <v>92</v>
      </c>
      <c r="K2" s="42" t="s">
        <v>91</v>
      </c>
      <c r="L2" s="43" t="s">
        <v>92</v>
      </c>
      <c r="M2" s="42" t="s">
        <v>91</v>
      </c>
      <c r="N2" s="43" t="s">
        <v>92</v>
      </c>
      <c r="O2" s="42" t="s">
        <v>91</v>
      </c>
      <c r="P2" s="43" t="s">
        <v>92</v>
      </c>
      <c r="Q2" s="42" t="s">
        <v>91</v>
      </c>
      <c r="R2" s="43" t="s">
        <v>92</v>
      </c>
    </row>
    <row r="3" spans="1:18" x14ac:dyDescent="0.25">
      <c r="A3" s="44">
        <v>212</v>
      </c>
      <c r="B3" s="121" t="s">
        <v>93</v>
      </c>
      <c r="C3" s="121"/>
      <c r="D3" s="121"/>
      <c r="E3" s="121"/>
      <c r="F3" s="121"/>
      <c r="G3" s="121"/>
      <c r="H3" s="121"/>
      <c r="I3" s="45">
        <v>76</v>
      </c>
      <c r="J3" s="46">
        <v>6</v>
      </c>
      <c r="K3" s="45">
        <v>73</v>
      </c>
      <c r="L3" s="46">
        <v>6</v>
      </c>
      <c r="M3" s="45" t="s">
        <v>94</v>
      </c>
      <c r="N3" s="46" t="s">
        <v>94</v>
      </c>
      <c r="O3" s="45">
        <v>0</v>
      </c>
      <c r="P3" s="46">
        <v>0</v>
      </c>
      <c r="Q3" s="45">
        <v>0</v>
      </c>
      <c r="R3" s="46">
        <v>2</v>
      </c>
    </row>
    <row r="4" spans="1:18" x14ac:dyDescent="0.25">
      <c r="A4" s="44">
        <v>221</v>
      </c>
      <c r="B4" s="121" t="s">
        <v>95</v>
      </c>
      <c r="C4" s="121"/>
      <c r="D4" s="121"/>
      <c r="E4" s="121"/>
      <c r="F4" s="121"/>
      <c r="G4" s="121"/>
      <c r="H4" s="121"/>
      <c r="I4" s="45">
        <v>30</v>
      </c>
      <c r="J4" s="46">
        <v>5</v>
      </c>
      <c r="K4" s="45">
        <v>21</v>
      </c>
      <c r="L4" s="46">
        <v>5</v>
      </c>
      <c r="M4" s="45">
        <v>46</v>
      </c>
      <c r="N4" s="46">
        <v>3</v>
      </c>
      <c r="O4" s="45" t="s">
        <v>94</v>
      </c>
      <c r="P4" s="46" t="s">
        <v>94</v>
      </c>
      <c r="Q4" s="45">
        <v>0</v>
      </c>
      <c r="R4" s="46">
        <v>3</v>
      </c>
    </row>
    <row r="5" spans="1:18" x14ac:dyDescent="0.25">
      <c r="A5" s="44">
        <v>236</v>
      </c>
      <c r="B5" s="47" t="s">
        <v>96</v>
      </c>
      <c r="C5" s="47"/>
      <c r="D5" s="47"/>
      <c r="E5" s="47"/>
      <c r="F5" s="47"/>
      <c r="G5" s="47"/>
      <c r="H5" s="47"/>
      <c r="I5" s="45">
        <v>18</v>
      </c>
      <c r="J5" s="46">
        <v>21</v>
      </c>
      <c r="K5" s="45">
        <v>12</v>
      </c>
      <c r="L5" s="46">
        <v>25</v>
      </c>
      <c r="M5" s="45">
        <v>32</v>
      </c>
      <c r="N5" s="46">
        <v>21</v>
      </c>
      <c r="O5" s="45">
        <v>16</v>
      </c>
      <c r="P5" s="46">
        <v>5</v>
      </c>
      <c r="Q5" s="45">
        <v>0</v>
      </c>
      <c r="R5" s="46">
        <v>1</v>
      </c>
    </row>
    <row r="6" spans="1:18" x14ac:dyDescent="0.25">
      <c r="A6" s="44">
        <v>237</v>
      </c>
      <c r="B6" s="47" t="s">
        <v>97</v>
      </c>
      <c r="C6" s="47"/>
      <c r="D6" s="47"/>
      <c r="E6" s="47"/>
      <c r="F6" s="47"/>
      <c r="G6" s="47"/>
      <c r="H6" s="47"/>
      <c r="I6" s="45">
        <v>48</v>
      </c>
      <c r="J6" s="46">
        <v>16</v>
      </c>
      <c r="K6" s="45">
        <v>35</v>
      </c>
      <c r="L6" s="46">
        <v>19</v>
      </c>
      <c r="M6" s="45">
        <v>65</v>
      </c>
      <c r="N6" s="46">
        <v>37</v>
      </c>
      <c r="O6" s="45" t="s">
        <v>94</v>
      </c>
      <c r="P6" s="46" t="s">
        <v>94</v>
      </c>
      <c r="Q6" s="45">
        <v>0</v>
      </c>
      <c r="R6" s="46">
        <v>0</v>
      </c>
    </row>
    <row r="7" spans="1:18" x14ac:dyDescent="0.25">
      <c r="A7" s="44">
        <v>238</v>
      </c>
      <c r="B7" s="121" t="s">
        <v>98</v>
      </c>
      <c r="C7" s="121"/>
      <c r="D7" s="121"/>
      <c r="E7" s="121"/>
      <c r="F7" s="121"/>
      <c r="G7" s="121"/>
      <c r="H7" s="121"/>
      <c r="I7" s="45">
        <v>9</v>
      </c>
      <c r="J7" s="46">
        <v>13</v>
      </c>
      <c r="K7" s="45">
        <v>3</v>
      </c>
      <c r="L7" s="46">
        <v>17</v>
      </c>
      <c r="M7" s="45">
        <v>27</v>
      </c>
      <c r="N7" s="46">
        <v>51</v>
      </c>
      <c r="O7" s="45">
        <v>12</v>
      </c>
      <c r="P7" s="46">
        <v>13</v>
      </c>
      <c r="Q7" s="45">
        <v>2</v>
      </c>
      <c r="R7" s="46">
        <v>0</v>
      </c>
    </row>
    <row r="8" spans="1:18" x14ac:dyDescent="0.25">
      <c r="A8" s="44">
        <v>312</v>
      </c>
      <c r="B8" s="47" t="s">
        <v>99</v>
      </c>
      <c r="C8" s="47"/>
      <c r="D8" s="47"/>
      <c r="E8" s="47"/>
      <c r="F8" s="47"/>
      <c r="G8" s="47"/>
      <c r="H8" s="47"/>
      <c r="I8" s="45">
        <v>73</v>
      </c>
      <c r="J8" s="46">
        <v>20</v>
      </c>
      <c r="K8" s="45">
        <v>70</v>
      </c>
      <c r="L8" s="46">
        <v>29</v>
      </c>
      <c r="M8" s="45">
        <v>74</v>
      </c>
      <c r="N8" s="46">
        <v>7</v>
      </c>
      <c r="O8" s="45" t="s">
        <v>94</v>
      </c>
      <c r="P8" s="46" t="s">
        <v>94</v>
      </c>
      <c r="Q8" s="45">
        <v>0</v>
      </c>
      <c r="R8" s="46">
        <v>1</v>
      </c>
    </row>
    <row r="9" spans="1:18" x14ac:dyDescent="0.25">
      <c r="A9" s="44">
        <v>322</v>
      </c>
      <c r="B9" s="47" t="s">
        <v>100</v>
      </c>
      <c r="C9" s="47"/>
      <c r="D9" s="47"/>
      <c r="E9" s="47"/>
      <c r="F9" s="47"/>
      <c r="G9" s="47"/>
      <c r="H9" s="47"/>
      <c r="I9" s="45">
        <v>66</v>
      </c>
      <c r="J9" s="46">
        <v>17</v>
      </c>
      <c r="K9" s="45">
        <v>60</v>
      </c>
      <c r="L9" s="46">
        <v>16</v>
      </c>
      <c r="M9" s="45">
        <v>69</v>
      </c>
      <c r="N9" s="46">
        <v>24</v>
      </c>
      <c r="O9" s="45">
        <v>0</v>
      </c>
      <c r="P9" s="46">
        <v>0</v>
      </c>
      <c r="Q9" s="45">
        <v>0</v>
      </c>
      <c r="R9" s="46">
        <v>0</v>
      </c>
    </row>
    <row r="10" spans="1:18" x14ac:dyDescent="0.25">
      <c r="A10" s="44">
        <v>324</v>
      </c>
      <c r="B10" s="47" t="s">
        <v>101</v>
      </c>
      <c r="C10" s="47"/>
      <c r="D10" s="47"/>
      <c r="E10" s="47"/>
      <c r="F10" s="47"/>
      <c r="G10" s="47"/>
      <c r="H10" s="47"/>
      <c r="I10" s="45">
        <v>72</v>
      </c>
      <c r="J10" s="46">
        <v>2</v>
      </c>
      <c r="K10" s="45">
        <v>68</v>
      </c>
      <c r="L10" s="46">
        <v>2</v>
      </c>
      <c r="M10" s="45">
        <v>73</v>
      </c>
      <c r="N10" s="46">
        <v>2</v>
      </c>
      <c r="O10" s="45">
        <v>0</v>
      </c>
      <c r="P10" s="46">
        <v>0</v>
      </c>
      <c r="Q10" s="45">
        <v>0</v>
      </c>
      <c r="R10" s="46">
        <v>3</v>
      </c>
    </row>
    <row r="11" spans="1:18" x14ac:dyDescent="0.25">
      <c r="A11" s="44">
        <v>325</v>
      </c>
      <c r="B11" s="121" t="s">
        <v>102</v>
      </c>
      <c r="C11" s="121"/>
      <c r="D11" s="121"/>
      <c r="E11" s="121"/>
      <c r="F11" s="121"/>
      <c r="G11" s="121"/>
      <c r="H11" s="121"/>
      <c r="I11" s="45">
        <v>15</v>
      </c>
      <c r="J11" s="46">
        <v>3</v>
      </c>
      <c r="K11" s="45">
        <v>15</v>
      </c>
      <c r="L11" s="46">
        <v>3</v>
      </c>
      <c r="M11" s="45">
        <v>13</v>
      </c>
      <c r="N11" s="46">
        <v>1</v>
      </c>
      <c r="O11" s="45">
        <v>13</v>
      </c>
      <c r="P11" s="46">
        <v>1</v>
      </c>
      <c r="Q11" s="45">
        <v>0</v>
      </c>
      <c r="R11" s="46">
        <v>4</v>
      </c>
    </row>
    <row r="12" spans="1:18" x14ac:dyDescent="0.25">
      <c r="A12" s="44">
        <v>326</v>
      </c>
      <c r="B12" s="121" t="s">
        <v>103</v>
      </c>
      <c r="C12" s="121"/>
      <c r="D12" s="121"/>
      <c r="E12" s="121"/>
      <c r="F12" s="121"/>
      <c r="G12" s="121"/>
      <c r="H12" s="121"/>
      <c r="I12" s="45">
        <v>34</v>
      </c>
      <c r="J12" s="46">
        <v>24</v>
      </c>
      <c r="K12" s="45">
        <v>24</v>
      </c>
      <c r="L12" s="46">
        <v>23</v>
      </c>
      <c r="M12" s="45">
        <v>45</v>
      </c>
      <c r="N12" s="46">
        <v>32</v>
      </c>
      <c r="O12" s="45" t="s">
        <v>94</v>
      </c>
      <c r="P12" s="46" t="s">
        <v>94</v>
      </c>
      <c r="Q12" s="45">
        <v>0</v>
      </c>
      <c r="R12" s="46">
        <v>0</v>
      </c>
    </row>
    <row r="13" spans="1:18" x14ac:dyDescent="0.25">
      <c r="A13" s="44">
        <v>327</v>
      </c>
      <c r="B13" s="47" t="s">
        <v>104</v>
      </c>
      <c r="C13" s="47"/>
      <c r="D13" s="47"/>
      <c r="E13" s="47"/>
      <c r="F13" s="47"/>
      <c r="G13" s="47"/>
      <c r="H13" s="47"/>
      <c r="I13" s="45">
        <v>62</v>
      </c>
      <c r="J13" s="46">
        <v>18</v>
      </c>
      <c r="K13" s="45">
        <v>53</v>
      </c>
      <c r="L13" s="46">
        <v>20</v>
      </c>
      <c r="M13" s="45">
        <v>71</v>
      </c>
      <c r="N13" s="46">
        <v>18</v>
      </c>
      <c r="O13" s="45" t="s">
        <v>94</v>
      </c>
      <c r="P13" s="46" t="s">
        <v>94</v>
      </c>
      <c r="Q13" s="45">
        <v>0</v>
      </c>
      <c r="R13" s="46">
        <v>0</v>
      </c>
    </row>
    <row r="14" spans="1:18" x14ac:dyDescent="0.25">
      <c r="A14" s="44">
        <v>331</v>
      </c>
      <c r="B14" s="47" t="s">
        <v>105</v>
      </c>
      <c r="C14" s="47"/>
      <c r="D14" s="47"/>
      <c r="E14" s="47"/>
      <c r="F14" s="47"/>
      <c r="G14" s="47"/>
      <c r="H14" s="47"/>
      <c r="I14" s="45">
        <v>21</v>
      </c>
      <c r="J14" s="46">
        <v>4</v>
      </c>
      <c r="K14" s="45">
        <v>16</v>
      </c>
      <c r="L14" s="46">
        <v>4</v>
      </c>
      <c r="M14" s="45">
        <v>36</v>
      </c>
      <c r="N14" s="46">
        <v>4</v>
      </c>
      <c r="O14" s="45" t="s">
        <v>94</v>
      </c>
      <c r="P14" s="46" t="s">
        <v>94</v>
      </c>
      <c r="Q14" s="45">
        <v>0</v>
      </c>
      <c r="R14" s="46">
        <v>3</v>
      </c>
    </row>
    <row r="15" spans="1:18" x14ac:dyDescent="0.25">
      <c r="A15" s="44">
        <v>332</v>
      </c>
      <c r="B15" s="121" t="s">
        <v>106</v>
      </c>
      <c r="C15" s="121"/>
      <c r="D15" s="121"/>
      <c r="E15" s="121"/>
      <c r="F15" s="121"/>
      <c r="G15" s="121"/>
      <c r="H15" s="121"/>
      <c r="I15" s="45">
        <v>22</v>
      </c>
      <c r="J15" s="46">
        <v>23</v>
      </c>
      <c r="K15" s="45">
        <v>18</v>
      </c>
      <c r="L15" s="46">
        <v>27</v>
      </c>
      <c r="M15" s="45">
        <v>29</v>
      </c>
      <c r="N15" s="46">
        <v>20</v>
      </c>
      <c r="O15" s="45" t="s">
        <v>94</v>
      </c>
      <c r="P15" s="46" t="s">
        <v>94</v>
      </c>
      <c r="Q15" s="45">
        <v>0</v>
      </c>
      <c r="R15" s="46">
        <v>0</v>
      </c>
    </row>
    <row r="16" spans="1:18" x14ac:dyDescent="0.25">
      <c r="A16" s="44">
        <v>333</v>
      </c>
      <c r="B16" s="121" t="s">
        <v>107</v>
      </c>
      <c r="C16" s="121"/>
      <c r="D16" s="121"/>
      <c r="E16" s="121"/>
      <c r="F16" s="121"/>
      <c r="G16" s="121"/>
      <c r="H16" s="121"/>
      <c r="I16" s="45">
        <v>17</v>
      </c>
      <c r="J16" s="46">
        <v>7</v>
      </c>
      <c r="K16" s="45">
        <v>11</v>
      </c>
      <c r="L16" s="46">
        <v>9</v>
      </c>
      <c r="M16" s="45">
        <v>26</v>
      </c>
      <c r="N16" s="46">
        <v>8</v>
      </c>
      <c r="O16" s="45" t="s">
        <v>94</v>
      </c>
      <c r="P16" s="46" t="s">
        <v>94</v>
      </c>
      <c r="Q16" s="45">
        <v>0</v>
      </c>
      <c r="R16" s="46">
        <v>3</v>
      </c>
    </row>
    <row r="17" spans="1:18" x14ac:dyDescent="0.25">
      <c r="A17" s="44">
        <v>334</v>
      </c>
      <c r="B17" s="121" t="s">
        <v>108</v>
      </c>
      <c r="C17" s="121"/>
      <c r="D17" s="121"/>
      <c r="E17" s="121"/>
      <c r="F17" s="121"/>
      <c r="G17" s="121"/>
      <c r="H17" s="121"/>
      <c r="I17" s="45">
        <v>27</v>
      </c>
      <c r="J17" s="46">
        <v>10</v>
      </c>
      <c r="K17" s="45">
        <v>19</v>
      </c>
      <c r="L17" s="46">
        <v>12</v>
      </c>
      <c r="M17" s="45">
        <v>38</v>
      </c>
      <c r="N17" s="46">
        <v>13</v>
      </c>
      <c r="O17" s="45" t="s">
        <v>94</v>
      </c>
      <c r="P17" s="46" t="s">
        <v>94</v>
      </c>
      <c r="Q17" s="45">
        <v>0</v>
      </c>
      <c r="R17" s="46">
        <v>1</v>
      </c>
    </row>
    <row r="18" spans="1:18" x14ac:dyDescent="0.25">
      <c r="A18" s="44">
        <v>335</v>
      </c>
      <c r="B18" s="121" t="s">
        <v>109</v>
      </c>
      <c r="C18" s="121"/>
      <c r="D18" s="121"/>
      <c r="E18" s="121"/>
      <c r="F18" s="121"/>
      <c r="G18" s="121"/>
      <c r="H18" s="121"/>
      <c r="I18" s="45">
        <v>58</v>
      </c>
      <c r="J18" s="46">
        <v>12</v>
      </c>
      <c r="K18" s="45">
        <v>50</v>
      </c>
      <c r="L18" s="46">
        <v>11</v>
      </c>
      <c r="M18" s="45">
        <v>62</v>
      </c>
      <c r="N18" s="46">
        <v>17</v>
      </c>
      <c r="O18" s="45" t="s">
        <v>94</v>
      </c>
      <c r="P18" s="46" t="s">
        <v>94</v>
      </c>
      <c r="Q18" s="45">
        <v>0</v>
      </c>
      <c r="R18" s="46">
        <v>0</v>
      </c>
    </row>
    <row r="19" spans="1:18" x14ac:dyDescent="0.25">
      <c r="A19" s="44">
        <v>336</v>
      </c>
      <c r="B19" s="121" t="s">
        <v>110</v>
      </c>
      <c r="C19" s="121"/>
      <c r="D19" s="121"/>
      <c r="E19" s="121"/>
      <c r="F19" s="121"/>
      <c r="G19" s="121"/>
      <c r="H19" s="121"/>
      <c r="I19" s="45">
        <v>12</v>
      </c>
      <c r="J19" s="46">
        <v>9</v>
      </c>
      <c r="K19" s="45">
        <v>5</v>
      </c>
      <c r="L19" s="46">
        <v>7</v>
      </c>
      <c r="M19" s="45">
        <v>17</v>
      </c>
      <c r="N19" s="46">
        <v>9</v>
      </c>
      <c r="O19" s="45">
        <v>13</v>
      </c>
      <c r="P19" s="46">
        <v>2</v>
      </c>
      <c r="Q19" s="45">
        <v>1</v>
      </c>
      <c r="R19" s="46">
        <v>4</v>
      </c>
    </row>
    <row r="20" spans="1:18" x14ac:dyDescent="0.25">
      <c r="A20" s="44">
        <v>339</v>
      </c>
      <c r="B20" s="121" t="s">
        <v>111</v>
      </c>
      <c r="C20" s="121"/>
      <c r="D20" s="121"/>
      <c r="E20" s="121"/>
      <c r="F20" s="121"/>
      <c r="G20" s="121"/>
      <c r="H20" s="121"/>
      <c r="I20" s="45">
        <v>23</v>
      </c>
      <c r="J20" s="46">
        <v>11</v>
      </c>
      <c r="K20" s="45">
        <v>20</v>
      </c>
      <c r="L20" s="46">
        <v>10</v>
      </c>
      <c r="M20" s="45">
        <v>21</v>
      </c>
      <c r="N20" s="46">
        <v>12</v>
      </c>
      <c r="O20" s="45" t="s">
        <v>94</v>
      </c>
      <c r="P20" s="46" t="s">
        <v>94</v>
      </c>
      <c r="Q20" s="45">
        <v>0</v>
      </c>
      <c r="R20" s="46">
        <v>1</v>
      </c>
    </row>
    <row r="21" spans="1:18" x14ac:dyDescent="0.25">
      <c r="A21" s="44">
        <v>423</v>
      </c>
      <c r="B21" s="47" t="s">
        <v>112</v>
      </c>
      <c r="C21" s="47"/>
      <c r="D21" s="47"/>
      <c r="E21" s="47"/>
      <c r="F21" s="47"/>
      <c r="G21" s="47"/>
      <c r="H21" s="47"/>
      <c r="I21" s="45">
        <v>13</v>
      </c>
      <c r="J21" s="46">
        <v>27</v>
      </c>
      <c r="K21" s="45">
        <v>7</v>
      </c>
      <c r="L21" s="46">
        <v>28</v>
      </c>
      <c r="M21" s="45">
        <v>15</v>
      </c>
      <c r="N21" s="46">
        <v>27</v>
      </c>
      <c r="O21" s="45">
        <v>10</v>
      </c>
      <c r="P21" s="46">
        <v>11</v>
      </c>
      <c r="Q21" s="45">
        <v>2</v>
      </c>
      <c r="R21" s="46">
        <v>0</v>
      </c>
    </row>
    <row r="22" spans="1:18" x14ac:dyDescent="0.25">
      <c r="A22" s="44">
        <v>424</v>
      </c>
      <c r="B22" s="47" t="s">
        <v>113</v>
      </c>
      <c r="C22" s="47"/>
      <c r="D22" s="47"/>
      <c r="E22" s="47"/>
      <c r="F22" s="47"/>
      <c r="G22" s="47"/>
      <c r="H22" s="47"/>
      <c r="I22" s="45">
        <v>16</v>
      </c>
      <c r="J22" s="46">
        <v>19</v>
      </c>
      <c r="K22" s="45">
        <v>17</v>
      </c>
      <c r="L22" s="46">
        <v>26</v>
      </c>
      <c r="M22" s="45">
        <v>19</v>
      </c>
      <c r="N22" s="46">
        <v>6</v>
      </c>
      <c r="O22" s="45">
        <v>13</v>
      </c>
      <c r="P22" s="46">
        <v>3</v>
      </c>
      <c r="Q22" s="45">
        <v>0</v>
      </c>
      <c r="R22" s="46">
        <v>2</v>
      </c>
    </row>
    <row r="23" spans="1:18" x14ac:dyDescent="0.25">
      <c r="A23" s="44">
        <v>425</v>
      </c>
      <c r="B23" s="47" t="s">
        <v>114</v>
      </c>
      <c r="C23" s="47"/>
      <c r="D23" s="47"/>
      <c r="E23" s="47"/>
      <c r="F23" s="47"/>
      <c r="G23" s="47"/>
      <c r="H23" s="47"/>
      <c r="I23" s="45">
        <v>56</v>
      </c>
      <c r="J23" s="46">
        <v>15</v>
      </c>
      <c r="K23" s="45">
        <v>52</v>
      </c>
      <c r="L23" s="46">
        <v>14</v>
      </c>
      <c r="M23" s="45">
        <v>59</v>
      </c>
      <c r="N23" s="46">
        <v>19</v>
      </c>
      <c r="O23" s="45" t="s">
        <v>94</v>
      </c>
      <c r="P23" s="46" t="s">
        <v>94</v>
      </c>
      <c r="Q23" s="45">
        <v>0</v>
      </c>
      <c r="R23" s="46">
        <v>0</v>
      </c>
    </row>
    <row r="24" spans="1:18" x14ac:dyDescent="0.25">
      <c r="A24" s="44">
        <v>445</v>
      </c>
      <c r="B24" s="47" t="s">
        <v>115</v>
      </c>
      <c r="C24" s="47"/>
      <c r="D24" s="47"/>
      <c r="E24" s="47"/>
      <c r="F24" s="47"/>
      <c r="G24" s="47"/>
      <c r="H24" s="47"/>
      <c r="I24" s="45">
        <v>36</v>
      </c>
      <c r="J24" s="46">
        <v>79</v>
      </c>
      <c r="K24" s="45">
        <v>33</v>
      </c>
      <c r="L24" s="46">
        <v>72</v>
      </c>
      <c r="M24" s="45">
        <v>28</v>
      </c>
      <c r="N24" s="46">
        <v>76</v>
      </c>
      <c r="O24" s="45" t="s">
        <v>94</v>
      </c>
      <c r="P24" s="46" t="s">
        <v>94</v>
      </c>
      <c r="Q24" s="45">
        <v>0</v>
      </c>
      <c r="R24" s="46">
        <v>0</v>
      </c>
    </row>
    <row r="25" spans="1:18" x14ac:dyDescent="0.25">
      <c r="A25" s="44">
        <v>446</v>
      </c>
      <c r="B25" s="121" t="s">
        <v>116</v>
      </c>
      <c r="C25" s="121"/>
      <c r="D25" s="121"/>
      <c r="E25" s="121"/>
      <c r="F25" s="121"/>
      <c r="G25" s="121"/>
      <c r="H25" s="122"/>
      <c r="I25" s="45">
        <v>26</v>
      </c>
      <c r="J25" s="46">
        <v>44</v>
      </c>
      <c r="K25" s="45">
        <v>32</v>
      </c>
      <c r="L25" s="46">
        <v>34</v>
      </c>
      <c r="M25" s="45">
        <v>20</v>
      </c>
      <c r="N25" s="46">
        <v>48</v>
      </c>
      <c r="O25" s="45" t="s">
        <v>94</v>
      </c>
      <c r="P25" s="46" t="s">
        <v>94</v>
      </c>
      <c r="Q25" s="45">
        <v>0</v>
      </c>
      <c r="R25" s="46">
        <v>0</v>
      </c>
    </row>
    <row r="26" spans="1:18" x14ac:dyDescent="0.25">
      <c r="A26" s="44">
        <v>452</v>
      </c>
      <c r="B26" s="121" t="s">
        <v>117</v>
      </c>
      <c r="C26" s="121"/>
      <c r="D26" s="121"/>
      <c r="E26" s="121"/>
      <c r="F26" s="121"/>
      <c r="G26" s="121"/>
      <c r="H26" s="122"/>
      <c r="I26" s="45">
        <v>20</v>
      </c>
      <c r="J26" s="46">
        <v>83</v>
      </c>
      <c r="K26" s="45">
        <v>23</v>
      </c>
      <c r="L26" s="46">
        <v>77</v>
      </c>
      <c r="M26" s="45">
        <v>16</v>
      </c>
      <c r="N26" s="46">
        <v>80</v>
      </c>
      <c r="O26" s="45" t="s">
        <v>94</v>
      </c>
      <c r="P26" s="46" t="s">
        <v>94</v>
      </c>
      <c r="Q26" s="45">
        <v>0</v>
      </c>
      <c r="R26" s="46">
        <v>0</v>
      </c>
    </row>
    <row r="27" spans="1:18" x14ac:dyDescent="0.25">
      <c r="A27" s="44">
        <v>483</v>
      </c>
      <c r="B27" s="121" t="s">
        <v>118</v>
      </c>
      <c r="C27" s="121"/>
      <c r="D27" s="121"/>
      <c r="E27" s="121"/>
      <c r="F27" s="121"/>
      <c r="G27" s="121"/>
      <c r="H27" s="122"/>
      <c r="I27" s="45">
        <v>83</v>
      </c>
      <c r="J27" s="46">
        <v>8</v>
      </c>
      <c r="K27" s="45">
        <v>80</v>
      </c>
      <c r="L27" s="46">
        <v>8</v>
      </c>
      <c r="M27" s="45">
        <v>84</v>
      </c>
      <c r="N27" s="46">
        <v>5</v>
      </c>
      <c r="O27" s="45">
        <v>0</v>
      </c>
      <c r="P27" s="46">
        <v>0</v>
      </c>
      <c r="Q27" s="45">
        <v>0</v>
      </c>
      <c r="R27" s="46">
        <v>3</v>
      </c>
    </row>
    <row r="28" spans="1:18" x14ac:dyDescent="0.25">
      <c r="A28" s="44">
        <v>486</v>
      </c>
      <c r="B28" s="121" t="s">
        <v>119</v>
      </c>
      <c r="C28" s="121"/>
      <c r="D28" s="121"/>
      <c r="E28" s="121"/>
      <c r="F28" s="121"/>
      <c r="G28" s="121"/>
      <c r="H28" s="122"/>
      <c r="I28" s="45">
        <v>87</v>
      </c>
      <c r="J28" s="46">
        <v>1</v>
      </c>
      <c r="K28" s="45">
        <v>80</v>
      </c>
      <c r="L28" s="46">
        <v>1</v>
      </c>
      <c r="M28" s="45" t="s">
        <v>94</v>
      </c>
      <c r="N28" s="46" t="s">
        <v>94</v>
      </c>
      <c r="O28" s="45">
        <v>0</v>
      </c>
      <c r="P28" s="46">
        <v>0</v>
      </c>
      <c r="Q28" s="45">
        <v>0</v>
      </c>
      <c r="R28" s="46">
        <v>2</v>
      </c>
    </row>
    <row r="29" spans="1:18" x14ac:dyDescent="0.25">
      <c r="A29" s="44">
        <v>517</v>
      </c>
      <c r="B29" s="121" t="s">
        <v>120</v>
      </c>
      <c r="C29" s="121"/>
      <c r="D29" s="121"/>
      <c r="E29" s="121"/>
      <c r="F29" s="121"/>
      <c r="G29" s="121"/>
      <c r="H29" s="122"/>
      <c r="I29" s="45">
        <v>33</v>
      </c>
      <c r="J29" s="46">
        <v>26</v>
      </c>
      <c r="K29" s="45">
        <v>27</v>
      </c>
      <c r="L29" s="46">
        <v>32</v>
      </c>
      <c r="M29" s="45">
        <v>37</v>
      </c>
      <c r="N29" s="46">
        <v>15</v>
      </c>
      <c r="O29" s="45" t="s">
        <v>94</v>
      </c>
      <c r="P29" s="46" t="s">
        <v>94</v>
      </c>
      <c r="Q29" s="45">
        <v>0</v>
      </c>
      <c r="R29" s="46">
        <v>0</v>
      </c>
    </row>
    <row r="30" spans="1:18" x14ac:dyDescent="0.25">
      <c r="A30" s="44">
        <v>522</v>
      </c>
      <c r="B30" s="121" t="s">
        <v>121</v>
      </c>
      <c r="C30" s="121"/>
      <c r="D30" s="121"/>
      <c r="E30" s="121"/>
      <c r="F30" s="121"/>
      <c r="G30" s="121"/>
      <c r="H30" s="122"/>
      <c r="I30" s="45">
        <v>8</v>
      </c>
      <c r="J30" s="46">
        <v>45</v>
      </c>
      <c r="K30" s="45">
        <v>9</v>
      </c>
      <c r="L30" s="46">
        <v>38</v>
      </c>
      <c r="M30" s="45">
        <v>8</v>
      </c>
      <c r="N30" s="46">
        <v>43</v>
      </c>
      <c r="O30" s="45">
        <v>16</v>
      </c>
      <c r="P30" s="46">
        <v>10</v>
      </c>
      <c r="Q30" s="45">
        <v>3</v>
      </c>
      <c r="R30" s="46">
        <v>1</v>
      </c>
    </row>
    <row r="31" spans="1:18" x14ac:dyDescent="0.25">
      <c r="A31" s="44">
        <v>523</v>
      </c>
      <c r="B31" s="121" t="s">
        <v>122</v>
      </c>
      <c r="C31" s="121"/>
      <c r="D31" s="121"/>
      <c r="E31" s="121"/>
      <c r="F31" s="121"/>
      <c r="G31" s="121"/>
      <c r="H31" s="122"/>
      <c r="I31" s="45">
        <v>35</v>
      </c>
      <c r="J31" s="46">
        <v>33</v>
      </c>
      <c r="K31" s="45">
        <v>31</v>
      </c>
      <c r="L31" s="46">
        <v>22</v>
      </c>
      <c r="M31" s="45">
        <v>33</v>
      </c>
      <c r="N31" s="46">
        <v>22</v>
      </c>
      <c r="O31" s="45" t="s">
        <v>94</v>
      </c>
      <c r="P31" s="46" t="s">
        <v>94</v>
      </c>
      <c r="Q31" s="45">
        <v>0</v>
      </c>
      <c r="R31" s="46">
        <v>0</v>
      </c>
    </row>
    <row r="32" spans="1:18" x14ac:dyDescent="0.25">
      <c r="A32" s="44">
        <v>524</v>
      </c>
      <c r="B32" s="47" t="s">
        <v>123</v>
      </c>
      <c r="C32" s="47"/>
      <c r="D32" s="47"/>
      <c r="E32" s="47"/>
      <c r="F32" s="47"/>
      <c r="G32" s="47"/>
      <c r="H32" s="47"/>
      <c r="I32" s="45">
        <v>10</v>
      </c>
      <c r="J32" s="46">
        <v>31</v>
      </c>
      <c r="K32" s="45">
        <v>13</v>
      </c>
      <c r="L32" s="46">
        <v>30</v>
      </c>
      <c r="M32" s="45">
        <v>10</v>
      </c>
      <c r="N32" s="46">
        <v>16</v>
      </c>
      <c r="O32" s="45">
        <v>7</v>
      </c>
      <c r="P32" s="46">
        <v>8</v>
      </c>
      <c r="Q32" s="45">
        <v>3</v>
      </c>
      <c r="R32" s="46">
        <v>1</v>
      </c>
    </row>
    <row r="33" spans="1:18" x14ac:dyDescent="0.25">
      <c r="A33" s="44">
        <v>541</v>
      </c>
      <c r="B33" s="121" t="s">
        <v>124</v>
      </c>
      <c r="C33" s="121"/>
      <c r="D33" s="121"/>
      <c r="E33" s="121"/>
      <c r="F33" s="121"/>
      <c r="G33" s="121"/>
      <c r="H33" s="122"/>
      <c r="I33" s="45">
        <v>4</v>
      </c>
      <c r="J33" s="46">
        <v>25</v>
      </c>
      <c r="K33" s="45">
        <v>2</v>
      </c>
      <c r="L33" s="46">
        <v>18</v>
      </c>
      <c r="M33" s="45">
        <v>4</v>
      </c>
      <c r="N33" s="46">
        <v>23</v>
      </c>
      <c r="O33" s="45">
        <v>4</v>
      </c>
      <c r="P33" s="46">
        <v>4</v>
      </c>
      <c r="Q33" s="45">
        <v>4</v>
      </c>
      <c r="R33" s="46">
        <v>1</v>
      </c>
    </row>
    <row r="34" spans="1:18" x14ac:dyDescent="0.25">
      <c r="A34" s="44">
        <v>551</v>
      </c>
      <c r="B34" s="121" t="s">
        <v>125</v>
      </c>
      <c r="C34" s="121"/>
      <c r="D34" s="121"/>
      <c r="E34" s="121"/>
      <c r="F34" s="121"/>
      <c r="G34" s="121"/>
      <c r="H34" s="122"/>
      <c r="I34" s="45">
        <v>19</v>
      </c>
      <c r="J34" s="46">
        <v>22</v>
      </c>
      <c r="K34" s="45">
        <v>26</v>
      </c>
      <c r="L34" s="46">
        <v>13</v>
      </c>
      <c r="M34" s="45">
        <v>12</v>
      </c>
      <c r="N34" s="46">
        <v>10</v>
      </c>
      <c r="O34" s="45" t="s">
        <v>94</v>
      </c>
      <c r="P34" s="46" t="s">
        <v>94</v>
      </c>
      <c r="Q34" s="45">
        <v>0</v>
      </c>
      <c r="R34" s="46">
        <v>1</v>
      </c>
    </row>
    <row r="35" spans="1:18" x14ac:dyDescent="0.25">
      <c r="A35" s="44">
        <v>561</v>
      </c>
      <c r="B35" s="121" t="s">
        <v>126</v>
      </c>
      <c r="C35" s="121"/>
      <c r="D35" s="121"/>
      <c r="E35" s="121"/>
      <c r="F35" s="121"/>
      <c r="G35" s="121"/>
      <c r="H35" s="122"/>
      <c r="I35" s="45">
        <v>5</v>
      </c>
      <c r="J35" s="46">
        <v>69</v>
      </c>
      <c r="K35" s="45">
        <v>6</v>
      </c>
      <c r="L35" s="46">
        <v>66</v>
      </c>
      <c r="M35" s="45">
        <v>7</v>
      </c>
      <c r="N35" s="46">
        <v>58</v>
      </c>
      <c r="O35" s="45">
        <v>6</v>
      </c>
      <c r="P35" s="46">
        <v>16</v>
      </c>
      <c r="Q35" s="45">
        <v>4</v>
      </c>
      <c r="R35" s="46">
        <v>0</v>
      </c>
    </row>
    <row r="36" spans="1:18" x14ac:dyDescent="0.25">
      <c r="A36" s="44">
        <v>611</v>
      </c>
      <c r="B36" s="121" t="s">
        <v>127</v>
      </c>
      <c r="C36" s="121"/>
      <c r="D36" s="121"/>
      <c r="E36" s="121"/>
      <c r="F36" s="121"/>
      <c r="G36" s="121"/>
      <c r="H36" s="122"/>
      <c r="I36" s="45">
        <v>1</v>
      </c>
      <c r="J36" s="46">
        <v>39</v>
      </c>
      <c r="K36" s="45">
        <v>1</v>
      </c>
      <c r="L36" s="46">
        <v>40</v>
      </c>
      <c r="M36" s="45">
        <v>1</v>
      </c>
      <c r="N36" s="46">
        <v>25</v>
      </c>
      <c r="O36" s="45">
        <v>1</v>
      </c>
      <c r="P36" s="46">
        <v>9</v>
      </c>
      <c r="Q36" s="45">
        <v>4</v>
      </c>
      <c r="R36" s="46">
        <v>1</v>
      </c>
    </row>
    <row r="37" spans="1:18" x14ac:dyDescent="0.25">
      <c r="A37" s="44">
        <v>621</v>
      </c>
      <c r="B37" s="121" t="s">
        <v>128</v>
      </c>
      <c r="C37" s="121"/>
      <c r="D37" s="121"/>
      <c r="E37" s="121"/>
      <c r="F37" s="121"/>
      <c r="G37" s="121"/>
      <c r="H37" s="122"/>
      <c r="I37" s="45">
        <v>3</v>
      </c>
      <c r="J37" s="46">
        <v>53</v>
      </c>
      <c r="K37" s="45">
        <v>10</v>
      </c>
      <c r="L37" s="46">
        <v>21</v>
      </c>
      <c r="M37" s="45">
        <v>3</v>
      </c>
      <c r="N37" s="46">
        <v>40</v>
      </c>
      <c r="O37" s="45">
        <v>5</v>
      </c>
      <c r="P37" s="46">
        <v>12</v>
      </c>
      <c r="Q37" s="45">
        <v>4</v>
      </c>
      <c r="R37" s="46">
        <v>0</v>
      </c>
    </row>
    <row r="38" spans="1:18" x14ac:dyDescent="0.25">
      <c r="A38" s="44">
        <v>622</v>
      </c>
      <c r="B38" s="121" t="s">
        <v>129</v>
      </c>
      <c r="C38" s="121"/>
      <c r="D38" s="121"/>
      <c r="E38" s="121"/>
      <c r="F38" s="121"/>
      <c r="G38" s="121"/>
      <c r="H38" s="122"/>
      <c r="I38" s="45">
        <v>2</v>
      </c>
      <c r="J38" s="46">
        <v>28</v>
      </c>
      <c r="K38" s="45">
        <v>8</v>
      </c>
      <c r="L38" s="46">
        <v>24</v>
      </c>
      <c r="M38" s="45">
        <v>2</v>
      </c>
      <c r="N38" s="46">
        <v>11</v>
      </c>
      <c r="O38" s="45">
        <v>2</v>
      </c>
      <c r="P38" s="46">
        <v>6</v>
      </c>
      <c r="Q38" s="45">
        <v>4</v>
      </c>
      <c r="R38" s="46">
        <v>1</v>
      </c>
    </row>
    <row r="39" spans="1:18" x14ac:dyDescent="0.25">
      <c r="A39" s="44">
        <v>623</v>
      </c>
      <c r="B39" s="121" t="s">
        <v>130</v>
      </c>
      <c r="C39" s="121"/>
      <c r="D39" s="121"/>
      <c r="E39" s="121"/>
      <c r="F39" s="121"/>
      <c r="G39" s="121"/>
      <c r="H39" s="122"/>
      <c r="I39" s="45">
        <v>6</v>
      </c>
      <c r="J39" s="46">
        <v>58</v>
      </c>
      <c r="K39" s="45">
        <v>29</v>
      </c>
      <c r="L39" s="46">
        <v>64</v>
      </c>
      <c r="M39" s="45">
        <v>5</v>
      </c>
      <c r="N39" s="46">
        <v>34</v>
      </c>
      <c r="O39" s="45">
        <v>9</v>
      </c>
      <c r="P39" s="46">
        <v>15</v>
      </c>
      <c r="Q39" s="45">
        <v>3</v>
      </c>
      <c r="R39" s="46">
        <v>0</v>
      </c>
    </row>
    <row r="40" spans="1:18" x14ac:dyDescent="0.25">
      <c r="A40" s="44">
        <v>624</v>
      </c>
      <c r="B40" s="121" t="s">
        <v>131</v>
      </c>
      <c r="C40" s="121"/>
      <c r="D40" s="121"/>
      <c r="E40" s="121"/>
      <c r="F40" s="121"/>
      <c r="G40" s="121"/>
      <c r="H40" s="122"/>
      <c r="I40" s="45">
        <v>11</v>
      </c>
      <c r="J40" s="46">
        <v>81</v>
      </c>
      <c r="K40" s="45">
        <v>39</v>
      </c>
      <c r="L40" s="46">
        <v>75</v>
      </c>
      <c r="M40" s="45">
        <v>6</v>
      </c>
      <c r="N40" s="46">
        <v>72</v>
      </c>
      <c r="O40" s="45">
        <v>11</v>
      </c>
      <c r="P40" s="46">
        <v>17</v>
      </c>
      <c r="Q40" s="45">
        <v>1</v>
      </c>
      <c r="R40" s="46">
        <v>0</v>
      </c>
    </row>
    <row r="41" spans="1:18" x14ac:dyDescent="0.25">
      <c r="A41" s="44">
        <v>722</v>
      </c>
      <c r="B41" s="121" t="s">
        <v>132</v>
      </c>
      <c r="C41" s="121"/>
      <c r="D41" s="121"/>
      <c r="E41" s="121"/>
      <c r="F41" s="121"/>
      <c r="G41" s="121"/>
      <c r="H41" s="122"/>
      <c r="I41" s="45">
        <v>14</v>
      </c>
      <c r="J41" s="46">
        <v>88</v>
      </c>
      <c r="K41" s="45">
        <v>14</v>
      </c>
      <c r="L41" s="46">
        <v>81</v>
      </c>
      <c r="M41" s="45">
        <v>11</v>
      </c>
      <c r="N41" s="46">
        <v>84</v>
      </c>
      <c r="O41" s="45">
        <v>8</v>
      </c>
      <c r="P41" s="46">
        <v>18</v>
      </c>
      <c r="Q41" s="45">
        <v>1</v>
      </c>
      <c r="R41" s="46">
        <v>0</v>
      </c>
    </row>
    <row r="42" spans="1:18" x14ac:dyDescent="0.25">
      <c r="A42" s="44">
        <v>813</v>
      </c>
      <c r="B42" s="121" t="s">
        <v>133</v>
      </c>
      <c r="C42" s="121"/>
      <c r="D42" s="121"/>
      <c r="E42" s="121"/>
      <c r="F42" s="121"/>
      <c r="G42" s="121"/>
      <c r="H42" s="122"/>
      <c r="I42" s="45">
        <v>24</v>
      </c>
      <c r="J42" s="46">
        <v>64</v>
      </c>
      <c r="K42" s="45">
        <v>41</v>
      </c>
      <c r="L42" s="46">
        <v>58</v>
      </c>
      <c r="M42" s="45">
        <v>14</v>
      </c>
      <c r="N42" s="46">
        <v>46</v>
      </c>
      <c r="O42" s="45" t="s">
        <v>94</v>
      </c>
      <c r="P42" s="46" t="s">
        <v>94</v>
      </c>
      <c r="Q42" s="45">
        <v>0</v>
      </c>
      <c r="R42" s="46">
        <v>0</v>
      </c>
    </row>
    <row r="43" spans="1:18" x14ac:dyDescent="0.25">
      <c r="A43" s="44">
        <v>921</v>
      </c>
      <c r="B43" s="121" t="s">
        <v>134</v>
      </c>
      <c r="C43" s="121"/>
      <c r="D43" s="121"/>
      <c r="E43" s="121"/>
      <c r="F43" s="121"/>
      <c r="G43" s="121"/>
      <c r="H43" s="122"/>
      <c r="I43" s="45">
        <v>7</v>
      </c>
      <c r="J43" s="46">
        <v>37</v>
      </c>
      <c r="K43" s="45">
        <v>4</v>
      </c>
      <c r="L43" s="46">
        <v>36</v>
      </c>
      <c r="M43" s="45">
        <v>9</v>
      </c>
      <c r="N43" s="46">
        <v>36</v>
      </c>
      <c r="O43" s="45">
        <v>3</v>
      </c>
      <c r="P43" s="46">
        <v>7</v>
      </c>
      <c r="Q43" s="45">
        <v>4</v>
      </c>
      <c r="R43" s="46">
        <v>1</v>
      </c>
    </row>
    <row r="44" spans="1:18" x14ac:dyDescent="0.25">
      <c r="A44" s="48">
        <v>922</v>
      </c>
      <c r="B44" s="123" t="s">
        <v>135</v>
      </c>
      <c r="C44" s="123"/>
      <c r="D44" s="123"/>
      <c r="E44" s="123"/>
      <c r="F44" s="123"/>
      <c r="G44" s="123"/>
      <c r="H44" s="124"/>
      <c r="I44" s="49">
        <v>39</v>
      </c>
      <c r="J44" s="50">
        <v>38</v>
      </c>
      <c r="K44" s="49">
        <v>37</v>
      </c>
      <c r="L44" s="50">
        <v>43</v>
      </c>
      <c r="M44" s="49">
        <v>35</v>
      </c>
      <c r="N44" s="50">
        <v>31</v>
      </c>
      <c r="O44" s="49" t="s">
        <v>94</v>
      </c>
      <c r="P44" s="50" t="s">
        <v>94</v>
      </c>
      <c r="Q44" s="49">
        <v>0</v>
      </c>
      <c r="R44" s="50">
        <v>0</v>
      </c>
    </row>
  </sheetData>
  <mergeCells count="35">
    <mergeCell ref="M1:N1"/>
    <mergeCell ref="O1:P1"/>
    <mergeCell ref="Q1:R1"/>
    <mergeCell ref="B26:H26"/>
    <mergeCell ref="B4:H4"/>
    <mergeCell ref="B7:H7"/>
    <mergeCell ref="B11:H11"/>
    <mergeCell ref="B12:H12"/>
    <mergeCell ref="B15:H15"/>
    <mergeCell ref="B16:H16"/>
    <mergeCell ref="B17:H17"/>
    <mergeCell ref="B18:H18"/>
    <mergeCell ref="B19:H19"/>
    <mergeCell ref="B20:H20"/>
    <mergeCell ref="B25:H25"/>
    <mergeCell ref="B3:H3"/>
    <mergeCell ref="I1:J1"/>
    <mergeCell ref="K1:L1"/>
    <mergeCell ref="B39:H39"/>
    <mergeCell ref="B27:H27"/>
    <mergeCell ref="B28:H28"/>
    <mergeCell ref="B29:H29"/>
    <mergeCell ref="B30:H30"/>
    <mergeCell ref="B31:H31"/>
    <mergeCell ref="B33:H33"/>
    <mergeCell ref="B34:H34"/>
    <mergeCell ref="B35:H35"/>
    <mergeCell ref="B36:H36"/>
    <mergeCell ref="B37:H37"/>
    <mergeCell ref="B38:H38"/>
    <mergeCell ref="B40:H40"/>
    <mergeCell ref="B41:H41"/>
    <mergeCell ref="B42:H42"/>
    <mergeCell ref="B43:H43"/>
    <mergeCell ref="B44:H44"/>
  </mergeCells>
  <printOptions horizontalCentered="1"/>
  <pageMargins left="0.2" right="0.2" top="0.5" bottom="0.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Normal="100" workbookViewId="0"/>
  </sheetViews>
  <sheetFormatPr defaultRowHeight="15" x14ac:dyDescent="0.25"/>
  <cols>
    <col min="1" max="1" width="10.5703125" customWidth="1"/>
    <col min="10" max="10" width="9.28515625" bestFit="1" customWidth="1"/>
    <col min="11" max="11" width="10.140625" bestFit="1" customWidth="1"/>
    <col min="14" max="14" width="11.140625" customWidth="1"/>
  </cols>
  <sheetData>
    <row r="1" spans="1:26" x14ac:dyDescent="0.25">
      <c r="A1" s="20" t="s">
        <v>198</v>
      </c>
    </row>
    <row r="4" spans="1:26" x14ac:dyDescent="0.25">
      <c r="B4" s="14" t="s">
        <v>142</v>
      </c>
      <c r="O4" s="14" t="s">
        <v>149</v>
      </c>
    </row>
    <row r="5" spans="1:26" x14ac:dyDescent="0.25">
      <c r="B5" s="133" t="s">
        <v>44</v>
      </c>
      <c r="C5" s="133"/>
      <c r="D5" s="112" t="s">
        <v>45</v>
      </c>
      <c r="E5" s="112"/>
      <c r="F5" s="112" t="s">
        <v>19</v>
      </c>
      <c r="G5" s="112"/>
      <c r="H5" s="112" t="s">
        <v>12</v>
      </c>
      <c r="I5" s="112"/>
      <c r="O5" s="133" t="s">
        <v>44</v>
      </c>
      <c r="P5" s="133"/>
      <c r="Q5" s="112" t="s">
        <v>45</v>
      </c>
      <c r="R5" s="112"/>
      <c r="S5" s="112" t="s">
        <v>19</v>
      </c>
      <c r="T5" s="112"/>
      <c r="U5" s="112" t="s">
        <v>12</v>
      </c>
      <c r="V5" s="112"/>
      <c r="Y5" s="112" t="s">
        <v>177</v>
      </c>
      <c r="Z5" s="112"/>
    </row>
    <row r="6" spans="1:26" x14ac:dyDescent="0.25">
      <c r="A6" s="34" t="s">
        <v>52</v>
      </c>
      <c r="B6" s="34" t="s">
        <v>51</v>
      </c>
      <c r="C6" s="34" t="s">
        <v>13</v>
      </c>
      <c r="D6" s="34" t="s">
        <v>51</v>
      </c>
      <c r="E6" s="34" t="s">
        <v>13</v>
      </c>
      <c r="F6" s="34" t="s">
        <v>51</v>
      </c>
      <c r="G6" s="34" t="s">
        <v>13</v>
      </c>
      <c r="H6" s="34" t="s">
        <v>51</v>
      </c>
      <c r="I6" s="34" t="s">
        <v>13</v>
      </c>
      <c r="J6" s="35" t="s">
        <v>45</v>
      </c>
      <c r="K6" s="35" t="s">
        <v>44</v>
      </c>
      <c r="N6" s="35" t="s">
        <v>52</v>
      </c>
      <c r="O6" s="35" t="s">
        <v>51</v>
      </c>
      <c r="P6" s="35" t="s">
        <v>13</v>
      </c>
      <c r="Q6" s="35" t="s">
        <v>51</v>
      </c>
      <c r="R6" s="35" t="s">
        <v>13</v>
      </c>
      <c r="S6" s="35" t="s">
        <v>51</v>
      </c>
      <c r="T6" s="35" t="s">
        <v>13</v>
      </c>
      <c r="U6" s="35" t="s">
        <v>51</v>
      </c>
      <c r="V6" s="35" t="s">
        <v>13</v>
      </c>
      <c r="W6" s="35" t="s">
        <v>45</v>
      </c>
      <c r="X6" s="35" t="s">
        <v>44</v>
      </c>
      <c r="Y6" s="35" t="s">
        <v>45</v>
      </c>
      <c r="Z6" s="35" t="s">
        <v>44</v>
      </c>
    </row>
    <row r="7" spans="1:26" x14ac:dyDescent="0.25">
      <c r="A7">
        <v>1</v>
      </c>
      <c r="B7" s="55">
        <v>611</v>
      </c>
      <c r="C7" s="3">
        <v>5407</v>
      </c>
      <c r="D7" s="55">
        <v>611</v>
      </c>
      <c r="E7" s="3">
        <v>12755</v>
      </c>
      <c r="F7" s="55">
        <v>611</v>
      </c>
      <c r="G7" s="3">
        <v>201</v>
      </c>
      <c r="H7" s="55">
        <v>611</v>
      </c>
      <c r="I7" s="3">
        <v>18363</v>
      </c>
      <c r="J7" s="4">
        <f>E7/I7</f>
        <v>0.69460327833142732</v>
      </c>
      <c r="K7" s="4">
        <f>C7/I7</f>
        <v>0.29445079779992378</v>
      </c>
      <c r="N7">
        <v>1</v>
      </c>
      <c r="O7" s="55">
        <v>611</v>
      </c>
      <c r="P7" s="3">
        <v>5518</v>
      </c>
      <c r="Q7" s="55">
        <v>611</v>
      </c>
      <c r="R7" s="3">
        <v>13387</v>
      </c>
      <c r="S7" s="55">
        <v>611</v>
      </c>
      <c r="T7" s="3">
        <v>208</v>
      </c>
      <c r="U7" s="55">
        <v>611</v>
      </c>
      <c r="V7" s="3">
        <v>19113</v>
      </c>
      <c r="W7" s="4">
        <f>R7/V7</f>
        <v>0.70041333124051697</v>
      </c>
      <c r="X7" s="4">
        <f>P7/V7</f>
        <v>0.28870402343954377</v>
      </c>
      <c r="Y7" s="8">
        <f>W7-'Cohort Sex# (1&amp;5 yr)'!W7</f>
        <v>0</v>
      </c>
      <c r="Z7" s="8">
        <f>X7-'Cohort Sex# (1&amp;5 yr)'!X7</f>
        <v>0</v>
      </c>
    </row>
    <row r="8" spans="1:26" x14ac:dyDescent="0.25">
      <c r="A8">
        <v>2</v>
      </c>
      <c r="B8" s="57">
        <v>541</v>
      </c>
      <c r="C8" s="3">
        <v>3157</v>
      </c>
      <c r="D8" s="56">
        <v>622</v>
      </c>
      <c r="E8" s="3">
        <v>10079</v>
      </c>
      <c r="F8" s="56">
        <v>622</v>
      </c>
      <c r="G8" s="3">
        <v>56</v>
      </c>
      <c r="H8" s="56">
        <v>622</v>
      </c>
      <c r="I8" s="3">
        <v>11511</v>
      </c>
      <c r="J8" s="4">
        <f>E8/I8</f>
        <v>0.87559725479975681</v>
      </c>
      <c r="K8" s="4">
        <f>C13/I8</f>
        <v>0.11953783337677004</v>
      </c>
      <c r="N8">
        <v>2</v>
      </c>
      <c r="O8" s="57">
        <v>541</v>
      </c>
      <c r="P8" s="3">
        <v>3290</v>
      </c>
      <c r="Q8" s="56">
        <v>622</v>
      </c>
      <c r="R8" s="3">
        <v>9127</v>
      </c>
      <c r="S8" s="56">
        <v>622</v>
      </c>
      <c r="T8" s="3">
        <v>59</v>
      </c>
      <c r="U8" s="56">
        <v>622</v>
      </c>
      <c r="V8" s="3">
        <v>10428</v>
      </c>
      <c r="W8" s="4">
        <f>R8/V8</f>
        <v>0.87523973916378983</v>
      </c>
      <c r="X8" s="4">
        <f>P14/V8</f>
        <v>0.119102416570771</v>
      </c>
      <c r="Y8" s="8">
        <f>W8-'Cohort Sex# (1&amp;5 yr)'!W8</f>
        <v>0</v>
      </c>
      <c r="Z8" s="8">
        <f>X8-'Cohort Sex# (1&amp;5 yr)'!X8</f>
        <v>0</v>
      </c>
    </row>
    <row r="9" spans="1:26" x14ac:dyDescent="0.25">
      <c r="A9">
        <v>3</v>
      </c>
      <c r="B9" s="67">
        <v>238</v>
      </c>
      <c r="C9" s="3">
        <v>2230</v>
      </c>
      <c r="D9" s="56">
        <v>621</v>
      </c>
      <c r="E9" s="3">
        <v>4964</v>
      </c>
      <c r="F9" s="57">
        <v>541</v>
      </c>
      <c r="G9" s="3">
        <v>44</v>
      </c>
      <c r="H9" s="57">
        <v>541</v>
      </c>
      <c r="I9" s="3">
        <v>6191</v>
      </c>
      <c r="J9" s="4">
        <f>E10/I9</f>
        <v>0.48295913422710385</v>
      </c>
      <c r="K9" s="4">
        <f>C8/I9</f>
        <v>0.50993377483443714</v>
      </c>
      <c r="N9">
        <v>3</v>
      </c>
      <c r="O9" s="67">
        <v>238</v>
      </c>
      <c r="P9" s="3">
        <v>2070</v>
      </c>
      <c r="Q9" s="56">
        <v>621</v>
      </c>
      <c r="R9" s="3">
        <v>5766</v>
      </c>
      <c r="S9" s="60">
        <v>921</v>
      </c>
      <c r="T9" s="3">
        <v>49</v>
      </c>
      <c r="U9" s="56">
        <v>621</v>
      </c>
      <c r="V9" s="3">
        <v>6789</v>
      </c>
      <c r="W9" s="4">
        <f>R9/V9</f>
        <v>0.84931506849315064</v>
      </c>
      <c r="X9" s="4">
        <f>P16/V9</f>
        <v>0.14479304757696274</v>
      </c>
      <c r="Y9" s="8">
        <f>W9-'Cohort Sex# (1&amp;5 yr)'!W10</f>
        <v>0.37243056763121679</v>
      </c>
      <c r="Z9" s="8"/>
    </row>
    <row r="10" spans="1:26" x14ac:dyDescent="0.25">
      <c r="A10">
        <v>4</v>
      </c>
      <c r="B10" s="58">
        <v>561</v>
      </c>
      <c r="C10" s="3">
        <v>1596</v>
      </c>
      <c r="D10" s="57">
        <v>541</v>
      </c>
      <c r="E10" s="3">
        <v>2990</v>
      </c>
      <c r="F10" s="60">
        <v>921</v>
      </c>
      <c r="G10" s="3">
        <v>41</v>
      </c>
      <c r="H10" s="56">
        <v>621</v>
      </c>
      <c r="I10" s="3">
        <v>5748</v>
      </c>
      <c r="J10" s="4">
        <f>E9/I10</f>
        <v>0.86360473208072375</v>
      </c>
      <c r="K10" s="4"/>
      <c r="N10">
        <v>4</v>
      </c>
      <c r="O10" s="60">
        <v>921</v>
      </c>
      <c r="P10" s="3">
        <v>1634</v>
      </c>
      <c r="Q10" s="57">
        <v>541</v>
      </c>
      <c r="R10" s="3">
        <v>3043</v>
      </c>
      <c r="S10" s="57">
        <v>541</v>
      </c>
      <c r="T10" s="3">
        <v>48</v>
      </c>
      <c r="U10" s="57">
        <v>541</v>
      </c>
      <c r="V10" s="3">
        <v>6381</v>
      </c>
      <c r="W10" s="4">
        <f>R10/V10</f>
        <v>0.47688450086193385</v>
      </c>
      <c r="X10" s="4">
        <f>P8/V10</f>
        <v>0.51559316721517001</v>
      </c>
      <c r="Y10" s="8">
        <f>W10-'Cohort Sex# (1&amp;5 yr)'!W9</f>
        <v>-0.37243056763121679</v>
      </c>
      <c r="Z10" s="8">
        <f>X10-'Cohort Sex# (1&amp;5 yr)'!X9</f>
        <v>0.37080011963820725</v>
      </c>
    </row>
    <row r="11" spans="1:26" x14ac:dyDescent="0.25">
      <c r="A11">
        <v>5</v>
      </c>
      <c r="B11" s="61">
        <v>336</v>
      </c>
      <c r="C11" s="3">
        <v>1424</v>
      </c>
      <c r="D11" s="56">
        <v>623</v>
      </c>
      <c r="E11" s="3">
        <v>2834</v>
      </c>
      <c r="F11" s="56">
        <v>621</v>
      </c>
      <c r="G11" s="3">
        <v>37</v>
      </c>
      <c r="H11" s="58">
        <v>561</v>
      </c>
      <c r="I11" s="3">
        <v>3555</v>
      </c>
      <c r="J11" s="4">
        <f>E13/I11</f>
        <v>0.54092827004219413</v>
      </c>
      <c r="K11" s="4">
        <f>C10/I11</f>
        <v>0.44894514767932492</v>
      </c>
      <c r="N11">
        <v>5</v>
      </c>
      <c r="O11" s="61">
        <v>336</v>
      </c>
      <c r="P11" s="3">
        <v>1436</v>
      </c>
      <c r="Q11" s="56">
        <v>623</v>
      </c>
      <c r="R11" s="3">
        <v>2759</v>
      </c>
      <c r="S11" s="56">
        <v>621</v>
      </c>
      <c r="T11" s="3">
        <v>40</v>
      </c>
      <c r="U11" s="58">
        <v>561</v>
      </c>
      <c r="V11" s="3">
        <v>3226</v>
      </c>
      <c r="W11" s="4">
        <f>R13/V11</f>
        <v>0.56540607563546186</v>
      </c>
      <c r="X11" s="4">
        <f>P12/V11</f>
        <v>0.42560446373217609</v>
      </c>
      <c r="Y11" s="8">
        <f>W11-'Cohort Sex# (1&amp;5 yr)'!W11</f>
        <v>0</v>
      </c>
      <c r="Z11" s="8">
        <f>X11-'Cohort Sex# (1&amp;5 yr)'!X11</f>
        <v>0</v>
      </c>
    </row>
    <row r="12" spans="1:26" x14ac:dyDescent="0.25">
      <c r="A12">
        <v>6</v>
      </c>
      <c r="B12" s="60">
        <v>921</v>
      </c>
      <c r="C12" s="3">
        <v>1402</v>
      </c>
      <c r="D12" s="56">
        <v>624</v>
      </c>
      <c r="E12" s="3">
        <v>2137</v>
      </c>
      <c r="F12" s="58">
        <v>561</v>
      </c>
      <c r="G12" s="3">
        <v>36</v>
      </c>
      <c r="H12" s="56">
        <v>623</v>
      </c>
      <c r="I12" s="3">
        <v>3170</v>
      </c>
      <c r="J12" s="4">
        <f>E11/I12</f>
        <v>0.89400630914826495</v>
      </c>
      <c r="K12" s="4"/>
      <c r="N12">
        <v>6</v>
      </c>
      <c r="O12" s="58">
        <v>561</v>
      </c>
      <c r="P12" s="3">
        <v>1373</v>
      </c>
      <c r="Q12" s="56">
        <v>624</v>
      </c>
      <c r="R12" s="3">
        <v>1838</v>
      </c>
      <c r="S12" s="58">
        <v>561</v>
      </c>
      <c r="T12" s="3">
        <v>29</v>
      </c>
      <c r="U12" s="56">
        <v>623</v>
      </c>
      <c r="V12" s="3">
        <v>3101</v>
      </c>
      <c r="W12" s="4">
        <f>R11/V12</f>
        <v>0.88971299580780394</v>
      </c>
      <c r="X12" s="4"/>
      <c r="Y12" s="8">
        <f>W12-'Cohort Sex# (1&amp;5 yr)'!W12</f>
        <v>0</v>
      </c>
    </row>
    <row r="13" spans="1:26" x14ac:dyDescent="0.25">
      <c r="A13">
        <v>7</v>
      </c>
      <c r="B13" s="56">
        <v>622</v>
      </c>
      <c r="C13" s="3">
        <v>1376</v>
      </c>
      <c r="D13" s="58">
        <v>561</v>
      </c>
      <c r="E13" s="3">
        <v>1923</v>
      </c>
      <c r="F13" s="65">
        <v>423</v>
      </c>
      <c r="G13" s="3">
        <v>26</v>
      </c>
      <c r="H13" s="70">
        <v>522</v>
      </c>
      <c r="I13" s="3">
        <v>2927</v>
      </c>
      <c r="J13" s="4">
        <f>E14/I13</f>
        <v>0.60915613255893408</v>
      </c>
      <c r="K13" s="4">
        <f>C15/I13</f>
        <v>0.38537751964468742</v>
      </c>
      <c r="N13">
        <v>7</v>
      </c>
      <c r="O13" s="65">
        <v>423</v>
      </c>
      <c r="P13" s="3">
        <v>1297</v>
      </c>
      <c r="Q13" s="58">
        <v>561</v>
      </c>
      <c r="R13" s="3">
        <v>1824</v>
      </c>
      <c r="S13" s="70">
        <v>524</v>
      </c>
      <c r="T13" s="3">
        <v>22</v>
      </c>
      <c r="U13" s="60">
        <v>921</v>
      </c>
      <c r="V13" s="3">
        <v>3017</v>
      </c>
      <c r="W13" s="4">
        <f>R15/V13</f>
        <v>0.44216108717268809</v>
      </c>
      <c r="X13" s="4">
        <f>P10/V13</f>
        <v>0.54159761352336755</v>
      </c>
      <c r="Y13" s="8">
        <f>W13-'Cohort Sex# (1&amp;5 yr)'!W15</f>
        <v>0.44216108717268809</v>
      </c>
      <c r="Z13" s="8">
        <f>X13-'Cohort Sex# (1&amp;5 yr)'!X15</f>
        <v>-0.34188510094526237</v>
      </c>
    </row>
    <row r="14" spans="1:26" x14ac:dyDescent="0.25">
      <c r="A14">
        <v>8</v>
      </c>
      <c r="B14" s="71">
        <v>722</v>
      </c>
      <c r="C14" s="3">
        <v>1134</v>
      </c>
      <c r="D14" s="70">
        <v>522</v>
      </c>
      <c r="E14" s="3">
        <v>1783</v>
      </c>
      <c r="F14" s="71">
        <v>722</v>
      </c>
      <c r="G14" s="3">
        <v>23</v>
      </c>
      <c r="H14" s="71">
        <v>722</v>
      </c>
      <c r="I14" s="3">
        <v>2713</v>
      </c>
      <c r="J14" s="4">
        <f>E15/I14</f>
        <v>0.57353483228897895</v>
      </c>
      <c r="K14" s="4">
        <f>C14/I14</f>
        <v>0.41798746774788059</v>
      </c>
      <c r="N14">
        <v>8</v>
      </c>
      <c r="O14" s="56">
        <v>622</v>
      </c>
      <c r="P14" s="3">
        <v>1242</v>
      </c>
      <c r="Q14" s="70">
        <v>522</v>
      </c>
      <c r="R14" s="3">
        <v>1576</v>
      </c>
      <c r="S14" s="71">
        <v>722</v>
      </c>
      <c r="T14" s="3">
        <v>21</v>
      </c>
      <c r="U14" s="70">
        <v>522</v>
      </c>
      <c r="V14" s="3">
        <v>2713</v>
      </c>
      <c r="W14" s="4">
        <f>R14/V14</f>
        <v>0.58090674530040542</v>
      </c>
      <c r="X14" s="4">
        <f>P15/V14</f>
        <v>0.41540729819388134</v>
      </c>
      <c r="Y14" s="8">
        <f>W14-'Cohort Sex# (1&amp;5 yr)'!W13</f>
        <v>0.13874565812771733</v>
      </c>
      <c r="Z14" s="8">
        <f>X14-'Cohort Sex# (1&amp;5 yr)'!X13</f>
        <v>-0.12619031532948621</v>
      </c>
    </row>
    <row r="15" spans="1:26" x14ac:dyDescent="0.25">
      <c r="A15">
        <v>9</v>
      </c>
      <c r="B15" s="70">
        <v>522</v>
      </c>
      <c r="C15" s="3">
        <v>1128</v>
      </c>
      <c r="D15" s="71">
        <v>722</v>
      </c>
      <c r="E15" s="3">
        <v>1556</v>
      </c>
      <c r="F15" s="56">
        <v>623</v>
      </c>
      <c r="G15" s="3">
        <v>20</v>
      </c>
      <c r="H15" s="60">
        <v>921</v>
      </c>
      <c r="I15" s="3">
        <v>2652</v>
      </c>
      <c r="J15" s="4">
        <f>E16/I15</f>
        <v>0.45588235294117646</v>
      </c>
      <c r="K15" s="4">
        <f>C12/I15</f>
        <v>0.52865761689291102</v>
      </c>
      <c r="N15">
        <v>9</v>
      </c>
      <c r="O15" s="70">
        <v>522</v>
      </c>
      <c r="P15" s="3">
        <v>1127</v>
      </c>
      <c r="Q15" s="60">
        <v>921</v>
      </c>
      <c r="R15" s="3">
        <v>1334</v>
      </c>
      <c r="S15" s="56">
        <v>623</v>
      </c>
      <c r="T15" s="3">
        <v>19</v>
      </c>
      <c r="U15" s="67">
        <v>238</v>
      </c>
      <c r="V15" s="3">
        <v>2343</v>
      </c>
      <c r="W15" s="4"/>
      <c r="X15" s="4">
        <f>P9/V15</f>
        <v>0.88348271446862991</v>
      </c>
      <c r="Z15" s="8">
        <f>X15-'Cohort Sex# (1&amp;5 yr)'!X16</f>
        <v>0.88348271446862991</v>
      </c>
    </row>
    <row r="16" spans="1:26" x14ac:dyDescent="0.25">
      <c r="A16">
        <v>10</v>
      </c>
      <c r="B16" s="65">
        <v>423</v>
      </c>
      <c r="C16" s="3">
        <v>1090</v>
      </c>
      <c r="D16" s="60">
        <v>921</v>
      </c>
      <c r="E16" s="3">
        <v>1209</v>
      </c>
      <c r="F16" s="70">
        <v>524</v>
      </c>
      <c r="G16" s="3">
        <v>17</v>
      </c>
      <c r="H16" s="67">
        <v>238</v>
      </c>
      <c r="I16" s="3">
        <v>2484</v>
      </c>
      <c r="J16" s="4"/>
      <c r="K16" s="4">
        <f>C9/I16</f>
        <v>0.89774557165861513</v>
      </c>
      <c r="N16">
        <v>10</v>
      </c>
      <c r="O16" s="56">
        <v>621</v>
      </c>
      <c r="P16" s="3">
        <v>983</v>
      </c>
      <c r="Q16" s="70">
        <v>524</v>
      </c>
      <c r="R16" s="3">
        <v>1232</v>
      </c>
      <c r="S16" s="65">
        <v>423</v>
      </c>
      <c r="T16" s="3">
        <v>17</v>
      </c>
      <c r="U16" s="70">
        <v>524</v>
      </c>
      <c r="V16" s="3">
        <v>2116</v>
      </c>
      <c r="W16" s="4">
        <f>R16/V16</f>
        <v>0.58223062381852553</v>
      </c>
      <c r="X16" s="4"/>
    </row>
    <row r="17" spans="1:22" x14ac:dyDescent="0.25">
      <c r="A17" t="s">
        <v>50</v>
      </c>
      <c r="C17" s="3">
        <v>19944</v>
      </c>
      <c r="E17" s="3">
        <v>42230</v>
      </c>
      <c r="G17" s="3">
        <v>501</v>
      </c>
      <c r="I17" s="3">
        <v>59314</v>
      </c>
      <c r="N17" t="s">
        <v>50</v>
      </c>
      <c r="P17" s="3">
        <v>19970</v>
      </c>
      <c r="R17" s="3">
        <v>41886</v>
      </c>
      <c r="T17" s="3">
        <v>512</v>
      </c>
      <c r="V17" s="3">
        <v>59227</v>
      </c>
    </row>
    <row r="18" spans="1:22" x14ac:dyDescent="0.25">
      <c r="A18" t="s">
        <v>12</v>
      </c>
      <c r="C18" s="3">
        <v>37649</v>
      </c>
      <c r="E18" s="3">
        <v>56808</v>
      </c>
      <c r="G18" s="3">
        <v>780</v>
      </c>
      <c r="I18" s="3">
        <v>95237</v>
      </c>
      <c r="N18" t="s">
        <v>12</v>
      </c>
      <c r="P18" s="3">
        <v>37649</v>
      </c>
      <c r="R18" s="3">
        <v>56808</v>
      </c>
      <c r="T18" s="3">
        <v>780</v>
      </c>
      <c r="V18" s="3">
        <v>95237</v>
      </c>
    </row>
    <row r="19" spans="1:22" x14ac:dyDescent="0.25">
      <c r="A19" s="7" t="s">
        <v>49</v>
      </c>
      <c r="C19" s="4">
        <v>0.52973518552949617</v>
      </c>
      <c r="E19" s="4">
        <v>0.74338121391353329</v>
      </c>
      <c r="G19" s="4">
        <v>0.64230769230769236</v>
      </c>
      <c r="I19" s="4">
        <v>0.62280416224786583</v>
      </c>
      <c r="N19" s="7" t="s">
        <v>49</v>
      </c>
      <c r="P19" s="4">
        <v>0.53042577492098064</v>
      </c>
      <c r="R19" s="4">
        <v>0.73732572877059566</v>
      </c>
      <c r="T19" s="4">
        <v>0.65641025641025641</v>
      </c>
      <c r="V19" s="4">
        <v>0.62189065174249503</v>
      </c>
    </row>
    <row r="20" spans="1:22" x14ac:dyDescent="0.25">
      <c r="A20" s="23"/>
      <c r="N20" s="23"/>
    </row>
    <row r="21" spans="1:22" x14ac:dyDescent="0.25">
      <c r="A21" s="7" t="s">
        <v>48</v>
      </c>
      <c r="N21" s="7" t="s">
        <v>48</v>
      </c>
    </row>
    <row r="24" spans="1:22" x14ac:dyDescent="0.25">
      <c r="H24" s="4"/>
    </row>
    <row r="32" spans="1:22"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sheetData>
  <mergeCells count="9">
    <mergeCell ref="Q5:R5"/>
    <mergeCell ref="S5:T5"/>
    <mergeCell ref="U5:V5"/>
    <mergeCell ref="Y5:Z5"/>
    <mergeCell ref="B5:C5"/>
    <mergeCell ref="D5:E5"/>
    <mergeCell ref="F5:G5"/>
    <mergeCell ref="H5:I5"/>
    <mergeCell ref="O5:P5"/>
  </mergeCells>
  <pageMargins left="0.7" right="0.7" top="0.75" bottom="0.75" header="0.3" footer="0.3"/>
  <ignoredErrors>
    <ignoredError sqref="W12 J11"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heetViews>
  <sheetFormatPr defaultRowHeight="15" x14ac:dyDescent="0.25"/>
  <cols>
    <col min="1" max="1" width="11.42578125" bestFit="1" customWidth="1"/>
    <col min="3" max="3" width="10.140625" bestFit="1" customWidth="1"/>
    <col min="5" max="5" width="10.140625" bestFit="1" customWidth="1"/>
    <col min="7" max="7" width="10.140625" bestFit="1" customWidth="1"/>
    <col min="10" max="10" width="11" customWidth="1"/>
    <col min="12" max="12" width="10.140625" bestFit="1" customWidth="1"/>
    <col min="14" max="14" width="10.140625" bestFit="1" customWidth="1"/>
    <col min="16" max="16" width="10.140625" bestFit="1" customWidth="1"/>
  </cols>
  <sheetData>
    <row r="1" spans="1:16" x14ac:dyDescent="0.25">
      <c r="A1" s="20" t="s">
        <v>198</v>
      </c>
    </row>
    <row r="4" spans="1:16" x14ac:dyDescent="0.25">
      <c r="B4" s="14" t="s">
        <v>141</v>
      </c>
      <c r="K4" s="14" t="s">
        <v>147</v>
      </c>
    </row>
    <row r="5" spans="1:16" x14ac:dyDescent="0.25">
      <c r="B5" s="133" t="s">
        <v>44</v>
      </c>
      <c r="C5" s="133"/>
      <c r="D5" s="112" t="s">
        <v>45</v>
      </c>
      <c r="E5" s="112"/>
      <c r="F5" s="112" t="s">
        <v>19</v>
      </c>
      <c r="G5" s="112"/>
      <c r="K5" s="133" t="s">
        <v>44</v>
      </c>
      <c r="L5" s="133"/>
      <c r="M5" s="112" t="s">
        <v>45</v>
      </c>
      <c r="N5" s="112"/>
      <c r="O5" s="112" t="s">
        <v>19</v>
      </c>
      <c r="P5" s="112"/>
    </row>
    <row r="6" spans="1:16" x14ac:dyDescent="0.25">
      <c r="A6" s="34" t="s">
        <v>52</v>
      </c>
      <c r="B6" s="34" t="s">
        <v>51</v>
      </c>
      <c r="C6" s="34" t="s">
        <v>55</v>
      </c>
      <c r="D6" s="34" t="s">
        <v>51</v>
      </c>
      <c r="E6" s="34" t="s">
        <v>55</v>
      </c>
      <c r="F6" s="34" t="s">
        <v>51</v>
      </c>
      <c r="G6" s="34" t="s">
        <v>55</v>
      </c>
      <c r="J6" s="35" t="s">
        <v>52</v>
      </c>
      <c r="K6" s="35" t="s">
        <v>51</v>
      </c>
      <c r="L6" s="35" t="s">
        <v>55</v>
      </c>
      <c r="M6" s="35" t="s">
        <v>51</v>
      </c>
      <c r="N6" s="35" t="s">
        <v>55</v>
      </c>
      <c r="O6" s="35" t="s">
        <v>51</v>
      </c>
      <c r="P6" s="35" t="s">
        <v>55</v>
      </c>
    </row>
    <row r="7" spans="1:16" x14ac:dyDescent="0.25">
      <c r="A7">
        <v>1</v>
      </c>
      <c r="B7" s="62">
        <v>221</v>
      </c>
      <c r="C7" s="88">
        <v>65927.02</v>
      </c>
      <c r="D7" s="61">
        <v>325</v>
      </c>
      <c r="E7" s="88">
        <v>61059.64</v>
      </c>
      <c r="F7" s="61">
        <v>336</v>
      </c>
      <c r="G7" s="88">
        <v>69493.08</v>
      </c>
      <c r="J7">
        <v>1</v>
      </c>
      <c r="K7" s="64">
        <v>486</v>
      </c>
      <c r="L7" s="88">
        <v>84820.160000000003</v>
      </c>
      <c r="M7" s="61">
        <v>325</v>
      </c>
      <c r="N7" s="88">
        <v>68886.89</v>
      </c>
      <c r="O7" s="61">
        <v>325</v>
      </c>
      <c r="P7" s="88">
        <v>71231.63</v>
      </c>
    </row>
    <row r="8" spans="1:16" x14ac:dyDescent="0.25">
      <c r="A8">
        <v>2</v>
      </c>
      <c r="B8" s="61">
        <v>331</v>
      </c>
      <c r="C8" s="88">
        <v>64338.04</v>
      </c>
      <c r="D8" s="61">
        <v>331</v>
      </c>
      <c r="E8" s="88">
        <v>48026.559999999998</v>
      </c>
      <c r="F8" s="61">
        <v>325</v>
      </c>
      <c r="G8" s="88">
        <v>65925.45</v>
      </c>
      <c r="J8">
        <v>2</v>
      </c>
      <c r="K8" s="61">
        <v>324</v>
      </c>
      <c r="L8" s="88">
        <v>84377.34</v>
      </c>
      <c r="M8" s="61">
        <v>324</v>
      </c>
      <c r="N8" s="88">
        <v>58526.86</v>
      </c>
      <c r="O8" s="61">
        <v>336</v>
      </c>
      <c r="P8" s="88">
        <v>70635.649999999994</v>
      </c>
    </row>
    <row r="9" spans="1:16" x14ac:dyDescent="0.25">
      <c r="A9">
        <v>3</v>
      </c>
      <c r="B9" s="61">
        <v>325</v>
      </c>
      <c r="C9" s="88">
        <v>63873.8</v>
      </c>
      <c r="D9" s="61">
        <v>324</v>
      </c>
      <c r="E9" s="88">
        <v>46375.71</v>
      </c>
      <c r="F9" s="56">
        <v>622</v>
      </c>
      <c r="G9" s="88">
        <v>45335.43</v>
      </c>
      <c r="J9">
        <v>3</v>
      </c>
      <c r="K9" s="61">
        <v>325</v>
      </c>
      <c r="L9" s="88">
        <v>74412.59</v>
      </c>
      <c r="M9" s="62">
        <v>221</v>
      </c>
      <c r="N9" s="88">
        <v>54586.82</v>
      </c>
      <c r="O9" s="65">
        <v>424</v>
      </c>
      <c r="P9" s="88">
        <v>52328</v>
      </c>
    </row>
    <row r="10" spans="1:16" x14ac:dyDescent="0.25">
      <c r="A10">
        <v>4</v>
      </c>
      <c r="B10" s="61">
        <v>336</v>
      </c>
      <c r="C10" s="88">
        <v>58710.3</v>
      </c>
      <c r="D10" s="62">
        <v>221</v>
      </c>
      <c r="E10" s="88">
        <v>43865.99</v>
      </c>
      <c r="F10" s="55">
        <v>611</v>
      </c>
      <c r="G10" s="88">
        <v>43419.69</v>
      </c>
      <c r="J10">
        <v>4</v>
      </c>
      <c r="K10" s="61">
        <v>331</v>
      </c>
      <c r="L10" s="88">
        <v>70417.63</v>
      </c>
      <c r="M10" s="61">
        <v>331</v>
      </c>
      <c r="N10" s="88">
        <v>54485.74</v>
      </c>
      <c r="O10" s="57">
        <v>541</v>
      </c>
      <c r="P10" s="88">
        <v>51321.38</v>
      </c>
    </row>
    <row r="11" spans="1:16" x14ac:dyDescent="0.25">
      <c r="A11">
        <v>5</v>
      </c>
      <c r="B11" s="61">
        <v>333</v>
      </c>
      <c r="C11" s="88">
        <v>54554</v>
      </c>
      <c r="D11" s="61">
        <v>336</v>
      </c>
      <c r="E11" s="88">
        <v>43334.3</v>
      </c>
      <c r="F11" s="57">
        <v>541</v>
      </c>
      <c r="G11" s="88">
        <v>42909.06</v>
      </c>
      <c r="J11">
        <v>5</v>
      </c>
      <c r="K11" s="62">
        <v>221</v>
      </c>
      <c r="L11" s="88">
        <v>69451.839999999997</v>
      </c>
      <c r="M11" s="64">
        <v>483</v>
      </c>
      <c r="N11" s="88">
        <v>54413.49</v>
      </c>
      <c r="O11" s="67">
        <v>236</v>
      </c>
      <c r="P11" s="88">
        <v>50231.27</v>
      </c>
    </row>
    <row r="12" spans="1:16" x14ac:dyDescent="0.25">
      <c r="A12">
        <v>6</v>
      </c>
      <c r="B12" s="61">
        <v>334</v>
      </c>
      <c r="C12" s="88">
        <v>53585.05</v>
      </c>
      <c r="D12" s="61">
        <v>333</v>
      </c>
      <c r="E12" s="88">
        <v>43131.01</v>
      </c>
      <c r="F12" s="56">
        <v>621</v>
      </c>
      <c r="G12" s="88">
        <v>42601.52</v>
      </c>
      <c r="J12">
        <v>6</v>
      </c>
      <c r="K12" s="59">
        <v>212</v>
      </c>
      <c r="L12" s="88">
        <v>64414.239999999998</v>
      </c>
      <c r="M12" s="65">
        <v>424</v>
      </c>
      <c r="N12" s="88">
        <v>50274.52</v>
      </c>
      <c r="O12" s="56">
        <v>622</v>
      </c>
      <c r="P12" s="88">
        <v>49701.08</v>
      </c>
    </row>
    <row r="13" spans="1:16" x14ac:dyDescent="0.25">
      <c r="A13">
        <v>7</v>
      </c>
      <c r="B13" s="61">
        <v>339</v>
      </c>
      <c r="C13" s="88">
        <v>53091.02</v>
      </c>
      <c r="D13" s="56">
        <v>622</v>
      </c>
      <c r="E13" s="88">
        <v>42186.74</v>
      </c>
      <c r="F13" s="65">
        <v>423</v>
      </c>
      <c r="G13" s="88">
        <v>41587.43</v>
      </c>
      <c r="J13">
        <v>7</v>
      </c>
      <c r="K13" s="61">
        <v>336</v>
      </c>
      <c r="L13" s="88">
        <v>63343.8</v>
      </c>
      <c r="M13" s="61">
        <v>312</v>
      </c>
      <c r="N13" s="88">
        <v>50272.88</v>
      </c>
      <c r="O13" s="60">
        <v>921</v>
      </c>
      <c r="P13" s="88">
        <v>46009.64</v>
      </c>
    </row>
    <row r="14" spans="1:16" x14ac:dyDescent="0.25">
      <c r="A14">
        <v>8</v>
      </c>
      <c r="B14" s="67">
        <v>238</v>
      </c>
      <c r="C14" s="88">
        <v>52943.08</v>
      </c>
      <c r="D14" s="61">
        <v>334</v>
      </c>
      <c r="E14" s="88">
        <v>40210.5</v>
      </c>
      <c r="F14" s="60">
        <v>921</v>
      </c>
      <c r="G14" s="88">
        <v>40618.86</v>
      </c>
      <c r="J14">
        <v>8</v>
      </c>
      <c r="K14" s="64">
        <v>483</v>
      </c>
      <c r="L14" s="88">
        <v>63271.86</v>
      </c>
      <c r="M14" s="61">
        <v>333</v>
      </c>
      <c r="N14" s="88">
        <v>50003.27</v>
      </c>
      <c r="O14" s="70">
        <v>524</v>
      </c>
      <c r="P14" s="88">
        <v>45491.7</v>
      </c>
    </row>
    <row r="15" spans="1:16" x14ac:dyDescent="0.25">
      <c r="A15">
        <v>9</v>
      </c>
      <c r="B15" s="61">
        <v>324</v>
      </c>
      <c r="C15" s="88">
        <v>52917.87</v>
      </c>
      <c r="D15" s="61">
        <v>335</v>
      </c>
      <c r="E15" s="88">
        <v>39889.599999999999</v>
      </c>
      <c r="F15" s="70">
        <v>524</v>
      </c>
      <c r="G15" s="88">
        <v>33672.129999999997</v>
      </c>
      <c r="J15">
        <v>9</v>
      </c>
      <c r="K15" s="61">
        <v>333</v>
      </c>
      <c r="L15" s="88">
        <v>62160.79</v>
      </c>
      <c r="M15" s="61">
        <v>336</v>
      </c>
      <c r="N15" s="88">
        <v>46929.36</v>
      </c>
      <c r="O15" s="55">
        <v>611</v>
      </c>
      <c r="P15" s="88">
        <v>45285.53</v>
      </c>
    </row>
    <row r="16" spans="1:16" x14ac:dyDescent="0.25">
      <c r="A16">
        <v>10</v>
      </c>
      <c r="B16" s="59">
        <v>212</v>
      </c>
      <c r="C16" s="88">
        <v>52803.09</v>
      </c>
      <c r="D16" s="63">
        <v>551</v>
      </c>
      <c r="E16" s="88">
        <v>39599.599999999999</v>
      </c>
      <c r="F16">
        <v>511</v>
      </c>
      <c r="G16" s="88">
        <v>32692.86</v>
      </c>
      <c r="J16">
        <v>10</v>
      </c>
      <c r="K16" s="61">
        <v>339</v>
      </c>
      <c r="L16" s="88">
        <v>60983.93</v>
      </c>
      <c r="M16" s="63">
        <v>551</v>
      </c>
      <c r="N16" s="88">
        <v>46791.56</v>
      </c>
      <c r="O16" s="70">
        <v>522</v>
      </c>
      <c r="P16" s="88">
        <v>42441.22</v>
      </c>
    </row>
    <row r="17" spans="1:16" x14ac:dyDescent="0.25">
      <c r="A17" t="s">
        <v>183</v>
      </c>
      <c r="C17" s="88">
        <f>AVERAGE(C7:C16)</f>
        <v>57274.327000000005</v>
      </c>
      <c r="E17" s="88">
        <f>AVERAGE(E7:E16)</f>
        <v>44767.964999999997</v>
      </c>
      <c r="G17" s="3"/>
      <c r="J17" t="s">
        <v>183</v>
      </c>
      <c r="L17" s="88">
        <f>AVERAGE(L7:L16)</f>
        <v>69765.418000000005</v>
      </c>
      <c r="N17" s="88">
        <f>AVERAGE(N7:N16)</f>
        <v>53517.139000000003</v>
      </c>
      <c r="P17" s="3"/>
    </row>
    <row r="18" spans="1:16" x14ac:dyDescent="0.25">
      <c r="C18" s="3"/>
      <c r="E18" s="3"/>
      <c r="G18" s="3"/>
      <c r="L18" s="3"/>
      <c r="N18" s="3"/>
      <c r="P18" s="3"/>
    </row>
    <row r="19" spans="1:16" x14ac:dyDescent="0.25">
      <c r="A19" t="s">
        <v>54</v>
      </c>
      <c r="C19" s="3"/>
      <c r="E19" s="3"/>
      <c r="G19" s="3"/>
      <c r="J19" t="s">
        <v>54</v>
      </c>
      <c r="L19" s="3"/>
      <c r="N19" s="3"/>
      <c r="P19" s="3"/>
    </row>
    <row r="20" spans="1:16" x14ac:dyDescent="0.25">
      <c r="C20" s="3"/>
      <c r="E20" s="3"/>
      <c r="G20" s="3"/>
      <c r="L20" s="3"/>
      <c r="N20" s="3"/>
      <c r="P20" s="3"/>
    </row>
    <row r="21" spans="1:16" x14ac:dyDescent="0.25">
      <c r="A21" s="14" t="s">
        <v>194</v>
      </c>
      <c r="C21" s="4"/>
      <c r="E21" s="4"/>
      <c r="G21" s="4"/>
    </row>
    <row r="22" spans="1:16" x14ac:dyDescent="0.25">
      <c r="A22" s="23"/>
      <c r="C22" t="s">
        <v>178</v>
      </c>
      <c r="E22" t="s">
        <v>178</v>
      </c>
    </row>
    <row r="23" spans="1:16" x14ac:dyDescent="0.25">
      <c r="B23" s="62">
        <v>221</v>
      </c>
      <c r="C23" s="88">
        <f>L11-C7</f>
        <v>3524.8199999999924</v>
      </c>
      <c r="D23" s="61">
        <v>325</v>
      </c>
      <c r="E23" s="88">
        <f>N7-E7</f>
        <v>7827.25</v>
      </c>
    </row>
    <row r="24" spans="1:16" x14ac:dyDescent="0.25">
      <c r="B24" s="61">
        <v>331</v>
      </c>
      <c r="C24" s="88">
        <f>L10-C8</f>
        <v>6079.5900000000038</v>
      </c>
      <c r="D24" s="61">
        <v>331</v>
      </c>
      <c r="E24" s="88">
        <f>N10-E8</f>
        <v>6459.18</v>
      </c>
    </row>
    <row r="25" spans="1:16" x14ac:dyDescent="0.25">
      <c r="B25" s="61">
        <v>325</v>
      </c>
      <c r="C25" s="88">
        <f>L9-C9</f>
        <v>10538.789999999994</v>
      </c>
      <c r="D25" s="61">
        <v>324</v>
      </c>
      <c r="E25" s="88">
        <f>N8-E9</f>
        <v>12151.150000000001</v>
      </c>
    </row>
    <row r="26" spans="1:16" x14ac:dyDescent="0.25">
      <c r="B26" s="61">
        <v>336</v>
      </c>
      <c r="C26" s="88">
        <f>L13-C10</f>
        <v>4633.5</v>
      </c>
      <c r="D26" s="62">
        <v>221</v>
      </c>
      <c r="E26" s="88">
        <f>N9-E10</f>
        <v>10720.830000000002</v>
      </c>
    </row>
    <row r="27" spans="1:16" x14ac:dyDescent="0.25">
      <c r="B27" s="61">
        <v>333</v>
      </c>
      <c r="C27" s="88">
        <f>L15-C11</f>
        <v>7606.7900000000009</v>
      </c>
      <c r="D27" s="61">
        <v>336</v>
      </c>
      <c r="E27" s="88">
        <f>N15-E11</f>
        <v>3595.0599999999977</v>
      </c>
    </row>
    <row r="28" spans="1:16" x14ac:dyDescent="0.25">
      <c r="B28" s="61">
        <v>334</v>
      </c>
      <c r="C28" s="88"/>
      <c r="D28" s="61">
        <v>333</v>
      </c>
      <c r="E28" s="88">
        <f>N14-E12</f>
        <v>6872.2599999999948</v>
      </c>
    </row>
    <row r="29" spans="1:16" x14ac:dyDescent="0.25">
      <c r="B29" s="61">
        <v>339</v>
      </c>
      <c r="C29" s="88">
        <f>L16-C13</f>
        <v>7892.9100000000035</v>
      </c>
      <c r="D29" s="56">
        <v>622</v>
      </c>
      <c r="E29" s="88"/>
    </row>
    <row r="30" spans="1:16" x14ac:dyDescent="0.25">
      <c r="B30" s="67">
        <v>238</v>
      </c>
      <c r="C30" s="88"/>
      <c r="D30" s="61">
        <v>334</v>
      </c>
      <c r="E30" s="88"/>
    </row>
    <row r="31" spans="1:16" x14ac:dyDescent="0.25">
      <c r="B31" s="61">
        <v>324</v>
      </c>
      <c r="C31" s="88">
        <f>L8-C15</f>
        <v>31459.469999999994</v>
      </c>
      <c r="D31" s="61">
        <v>335</v>
      </c>
      <c r="E31" s="88"/>
    </row>
    <row r="32" spans="1:16" x14ac:dyDescent="0.25">
      <c r="B32" s="59">
        <v>212</v>
      </c>
      <c r="C32" s="88">
        <f>L12-C16</f>
        <v>11611.150000000001</v>
      </c>
      <c r="D32" s="63">
        <v>551</v>
      </c>
      <c r="E32" s="88">
        <f>N16-E16</f>
        <v>7191.9599999999991</v>
      </c>
    </row>
  </sheetData>
  <mergeCells count="6">
    <mergeCell ref="O5:P5"/>
    <mergeCell ref="B5:C5"/>
    <mergeCell ref="D5:E5"/>
    <mergeCell ref="F5:G5"/>
    <mergeCell ref="K5:L5"/>
    <mergeCell ref="M5:N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90" zoomScaleNormal="90" workbookViewId="0">
      <pane xSplit="8" ySplit="2" topLeftCell="I3" activePane="bottomRight" state="frozen"/>
      <selection activeCell="Y35" sqref="Y35"/>
      <selection pane="topRight" activeCell="Y35" sqref="Y35"/>
      <selection pane="bottomLeft" activeCell="Y35" sqref="Y35"/>
      <selection pane="bottomRight" activeCell="I3" sqref="I3"/>
    </sheetView>
  </sheetViews>
  <sheetFormatPr defaultRowHeight="15" x14ac:dyDescent="0.25"/>
  <cols>
    <col min="1" max="1" width="6.42578125" customWidth="1"/>
    <col min="9" max="22" width="3.42578125" customWidth="1"/>
  </cols>
  <sheetData>
    <row r="1" spans="1:22" ht="75" customHeight="1" x14ac:dyDescent="0.25">
      <c r="A1" s="36" t="s">
        <v>138</v>
      </c>
      <c r="B1" s="37"/>
      <c r="C1" s="38"/>
      <c r="D1" s="38"/>
      <c r="E1" s="38"/>
      <c r="F1" s="38"/>
      <c r="G1" s="38"/>
      <c r="H1" s="38"/>
      <c r="I1" s="127" t="s">
        <v>87</v>
      </c>
      <c r="J1" s="128"/>
      <c r="K1" s="129" t="s">
        <v>32</v>
      </c>
      <c r="L1" s="130"/>
      <c r="M1" s="127" t="s">
        <v>33</v>
      </c>
      <c r="N1" s="128"/>
      <c r="O1" s="127" t="s">
        <v>34</v>
      </c>
      <c r="P1" s="128"/>
      <c r="Q1" s="127" t="s">
        <v>19</v>
      </c>
      <c r="R1" s="128"/>
      <c r="S1" s="127" t="s">
        <v>11</v>
      </c>
      <c r="T1" s="128"/>
      <c r="U1" s="125" t="s">
        <v>89</v>
      </c>
      <c r="V1" s="126"/>
    </row>
    <row r="2" spans="1:22" x14ac:dyDescent="0.25">
      <c r="A2" s="39" t="s">
        <v>51</v>
      </c>
      <c r="B2" s="40" t="s">
        <v>90</v>
      </c>
      <c r="C2" s="41"/>
      <c r="D2" s="41"/>
      <c r="E2" s="41"/>
      <c r="F2" s="41"/>
      <c r="G2" s="41"/>
      <c r="H2" s="41"/>
      <c r="I2" s="42" t="s">
        <v>91</v>
      </c>
      <c r="J2" s="43" t="s">
        <v>92</v>
      </c>
      <c r="K2" s="42" t="s">
        <v>91</v>
      </c>
      <c r="L2" s="43" t="s">
        <v>92</v>
      </c>
      <c r="M2" s="42" t="s">
        <v>91</v>
      </c>
      <c r="N2" s="43" t="s">
        <v>92</v>
      </c>
      <c r="O2" s="42" t="s">
        <v>91</v>
      </c>
      <c r="P2" s="43" t="s">
        <v>92</v>
      </c>
      <c r="Q2" s="42" t="s">
        <v>91</v>
      </c>
      <c r="R2" s="43" t="s">
        <v>92</v>
      </c>
      <c r="S2" s="42" t="s">
        <v>91</v>
      </c>
      <c r="T2" s="43" t="s">
        <v>92</v>
      </c>
      <c r="U2" s="42" t="s">
        <v>91</v>
      </c>
      <c r="V2" s="43" t="s">
        <v>92</v>
      </c>
    </row>
    <row r="3" spans="1:22" x14ac:dyDescent="0.25">
      <c r="A3" s="44">
        <v>212</v>
      </c>
      <c r="B3" s="121" t="s">
        <v>93</v>
      </c>
      <c r="C3" s="121"/>
      <c r="D3" s="121"/>
      <c r="E3" s="121"/>
      <c r="F3" s="121"/>
      <c r="G3" s="121"/>
      <c r="H3" s="121"/>
      <c r="I3" s="45">
        <v>78</v>
      </c>
      <c r="J3" s="46">
        <v>10</v>
      </c>
      <c r="K3" s="45">
        <v>78</v>
      </c>
      <c r="L3" s="46">
        <v>6</v>
      </c>
      <c r="M3" s="45">
        <v>0</v>
      </c>
      <c r="N3" s="46">
        <v>0</v>
      </c>
      <c r="O3" s="45">
        <v>0</v>
      </c>
      <c r="P3" s="46">
        <v>0</v>
      </c>
      <c r="Q3" s="45" t="s">
        <v>94</v>
      </c>
      <c r="R3" s="46" t="s">
        <v>94</v>
      </c>
      <c r="S3" s="45">
        <v>0</v>
      </c>
      <c r="T3" s="46">
        <v>0</v>
      </c>
      <c r="U3" s="45">
        <v>0</v>
      </c>
      <c r="V3" s="46">
        <v>2</v>
      </c>
    </row>
    <row r="4" spans="1:22" x14ac:dyDescent="0.25">
      <c r="A4" s="44">
        <v>221</v>
      </c>
      <c r="B4" s="121" t="s">
        <v>95</v>
      </c>
      <c r="C4" s="121"/>
      <c r="D4" s="121"/>
      <c r="E4" s="121"/>
      <c r="F4" s="121"/>
      <c r="G4" s="121"/>
      <c r="H4" s="121"/>
      <c r="I4" s="45">
        <v>24</v>
      </c>
      <c r="J4" s="46">
        <v>3</v>
      </c>
      <c r="K4" s="45">
        <v>43</v>
      </c>
      <c r="L4" s="46">
        <v>3</v>
      </c>
      <c r="M4" s="45">
        <v>33</v>
      </c>
      <c r="N4" s="46">
        <v>4</v>
      </c>
      <c r="O4" s="45" t="s">
        <v>94</v>
      </c>
      <c r="P4" s="46" t="s">
        <v>94</v>
      </c>
      <c r="Q4" s="45">
        <v>38</v>
      </c>
      <c r="R4" s="46">
        <v>5</v>
      </c>
      <c r="S4" s="45" t="s">
        <v>94</v>
      </c>
      <c r="T4" s="46" t="s">
        <v>94</v>
      </c>
      <c r="U4" s="45">
        <v>0</v>
      </c>
      <c r="V4" s="46">
        <v>4</v>
      </c>
    </row>
    <row r="5" spans="1:22" x14ac:dyDescent="0.25">
      <c r="A5" s="44">
        <v>236</v>
      </c>
      <c r="B5" s="47" t="s">
        <v>96</v>
      </c>
      <c r="C5" s="47"/>
      <c r="D5" s="47"/>
      <c r="E5" s="47"/>
      <c r="F5" s="47"/>
      <c r="G5" s="47"/>
      <c r="H5" s="47"/>
      <c r="I5" s="45">
        <v>42</v>
      </c>
      <c r="J5" s="46">
        <v>15</v>
      </c>
      <c r="K5" s="45">
        <v>16</v>
      </c>
      <c r="L5" s="46">
        <v>15</v>
      </c>
      <c r="M5" s="45">
        <v>36</v>
      </c>
      <c r="N5" s="46">
        <v>11</v>
      </c>
      <c r="O5" s="45">
        <v>20</v>
      </c>
      <c r="P5" s="46">
        <v>7</v>
      </c>
      <c r="Q5" s="45">
        <v>13</v>
      </c>
      <c r="R5" s="46">
        <v>9</v>
      </c>
      <c r="S5" s="45">
        <v>26</v>
      </c>
      <c r="T5" s="46">
        <v>8</v>
      </c>
      <c r="U5" s="45">
        <v>0</v>
      </c>
      <c r="V5" s="46">
        <v>3</v>
      </c>
    </row>
    <row r="6" spans="1:22" x14ac:dyDescent="0.25">
      <c r="A6" s="44">
        <v>237</v>
      </c>
      <c r="B6" s="47" t="s">
        <v>97</v>
      </c>
      <c r="C6" s="47"/>
      <c r="D6" s="47"/>
      <c r="E6" s="47"/>
      <c r="F6" s="47"/>
      <c r="G6" s="47"/>
      <c r="H6" s="47"/>
      <c r="I6" s="45">
        <v>48</v>
      </c>
      <c r="J6" s="46">
        <v>13</v>
      </c>
      <c r="K6" s="45">
        <v>56</v>
      </c>
      <c r="L6" s="46">
        <v>13</v>
      </c>
      <c r="M6" s="45" t="s">
        <v>94</v>
      </c>
      <c r="N6" s="46" t="s">
        <v>94</v>
      </c>
      <c r="O6" s="45" t="s">
        <v>94</v>
      </c>
      <c r="P6" s="46" t="s">
        <v>94</v>
      </c>
      <c r="Q6" s="45">
        <v>41</v>
      </c>
      <c r="R6" s="46">
        <v>15</v>
      </c>
      <c r="S6" s="45" t="s">
        <v>94</v>
      </c>
      <c r="T6" s="46" t="s">
        <v>94</v>
      </c>
      <c r="U6" s="45">
        <v>0</v>
      </c>
      <c r="V6" s="46">
        <v>0</v>
      </c>
    </row>
    <row r="7" spans="1:22" x14ac:dyDescent="0.25">
      <c r="A7" s="44">
        <v>238</v>
      </c>
      <c r="B7" s="121" t="s">
        <v>98</v>
      </c>
      <c r="C7" s="121"/>
      <c r="D7" s="121"/>
      <c r="E7" s="121"/>
      <c r="F7" s="121"/>
      <c r="G7" s="121"/>
      <c r="H7" s="121"/>
      <c r="I7" s="45">
        <v>31</v>
      </c>
      <c r="J7" s="46">
        <v>7</v>
      </c>
      <c r="K7" s="45">
        <v>10</v>
      </c>
      <c r="L7" s="46">
        <v>8</v>
      </c>
      <c r="M7" s="45">
        <v>19</v>
      </c>
      <c r="N7" s="46">
        <v>7</v>
      </c>
      <c r="O7" s="45">
        <v>10</v>
      </c>
      <c r="P7" s="46">
        <v>4</v>
      </c>
      <c r="Q7" s="45">
        <v>5</v>
      </c>
      <c r="R7" s="46">
        <v>4</v>
      </c>
      <c r="S7" s="45">
        <v>12</v>
      </c>
      <c r="T7" s="46">
        <v>5</v>
      </c>
      <c r="U7" s="45">
        <v>3</v>
      </c>
      <c r="V7" s="46">
        <v>6</v>
      </c>
    </row>
    <row r="8" spans="1:22" x14ac:dyDescent="0.25">
      <c r="A8" s="44">
        <v>312</v>
      </c>
      <c r="B8" s="47" t="s">
        <v>99</v>
      </c>
      <c r="C8" s="47"/>
      <c r="D8" s="47"/>
      <c r="E8" s="47"/>
      <c r="F8" s="47"/>
      <c r="G8" s="47"/>
      <c r="H8" s="47"/>
      <c r="I8" s="45" t="s">
        <v>94</v>
      </c>
      <c r="J8" s="46">
        <v>21</v>
      </c>
      <c r="K8" s="45">
        <v>69</v>
      </c>
      <c r="L8" s="46">
        <v>21</v>
      </c>
      <c r="M8" s="45" t="s">
        <v>94</v>
      </c>
      <c r="N8" s="46" t="s">
        <v>94</v>
      </c>
      <c r="O8" s="45" t="s">
        <v>94</v>
      </c>
      <c r="P8" s="46" t="s">
        <v>94</v>
      </c>
      <c r="Q8" s="45" t="s">
        <v>94</v>
      </c>
      <c r="R8" s="46" t="s">
        <v>94</v>
      </c>
      <c r="S8" s="45" t="s">
        <v>94</v>
      </c>
      <c r="T8" s="46" t="s">
        <v>94</v>
      </c>
      <c r="U8" s="45">
        <v>0</v>
      </c>
      <c r="V8" s="46">
        <v>0</v>
      </c>
    </row>
    <row r="9" spans="1:22" x14ac:dyDescent="0.25">
      <c r="A9" s="44">
        <v>322</v>
      </c>
      <c r="B9" s="47" t="s">
        <v>100</v>
      </c>
      <c r="C9" s="47"/>
      <c r="D9" s="47"/>
      <c r="E9" s="47"/>
      <c r="F9" s="47"/>
      <c r="G9" s="47"/>
      <c r="H9" s="47"/>
      <c r="I9" s="45" t="s">
        <v>94</v>
      </c>
      <c r="J9" s="46">
        <v>24</v>
      </c>
      <c r="K9" s="45">
        <v>67</v>
      </c>
      <c r="L9" s="46">
        <v>23</v>
      </c>
      <c r="M9" s="45" t="s">
        <v>94</v>
      </c>
      <c r="N9" s="46" t="s">
        <v>94</v>
      </c>
      <c r="O9" s="45" t="s">
        <v>94</v>
      </c>
      <c r="P9" s="46" t="s">
        <v>94</v>
      </c>
      <c r="Q9" s="45" t="s">
        <v>94</v>
      </c>
      <c r="R9" s="46" t="s">
        <v>94</v>
      </c>
      <c r="S9" s="45" t="s">
        <v>94</v>
      </c>
      <c r="T9" s="46" t="s">
        <v>94</v>
      </c>
      <c r="U9" s="45">
        <v>0</v>
      </c>
      <c r="V9" s="46">
        <v>0</v>
      </c>
    </row>
    <row r="10" spans="1:22" x14ac:dyDescent="0.25">
      <c r="A10" s="44">
        <v>324</v>
      </c>
      <c r="B10" s="47" t="s">
        <v>101</v>
      </c>
      <c r="C10" s="47"/>
      <c r="D10" s="47"/>
      <c r="E10" s="47"/>
      <c r="F10" s="47"/>
      <c r="G10" s="47"/>
      <c r="H10" s="47"/>
      <c r="I10" s="45" t="s">
        <v>94</v>
      </c>
      <c r="J10" s="46">
        <v>9</v>
      </c>
      <c r="K10" s="45">
        <v>77</v>
      </c>
      <c r="L10" s="46">
        <v>9</v>
      </c>
      <c r="M10" s="45" t="s">
        <v>94</v>
      </c>
      <c r="N10" s="46" t="s">
        <v>94</v>
      </c>
      <c r="O10" s="45" t="s">
        <v>94</v>
      </c>
      <c r="P10" s="46" t="s">
        <v>94</v>
      </c>
      <c r="Q10" s="45" t="s">
        <v>94</v>
      </c>
      <c r="R10" s="46" t="s">
        <v>94</v>
      </c>
      <c r="S10" s="45" t="s">
        <v>94</v>
      </c>
      <c r="T10" s="46" t="s">
        <v>94</v>
      </c>
      <c r="U10" s="45">
        <v>0</v>
      </c>
      <c r="V10" s="46">
        <v>2</v>
      </c>
    </row>
    <row r="11" spans="1:22" x14ac:dyDescent="0.25">
      <c r="A11" s="44">
        <v>325</v>
      </c>
      <c r="B11" s="121" t="s">
        <v>102</v>
      </c>
      <c r="C11" s="121"/>
      <c r="D11" s="121"/>
      <c r="E11" s="121"/>
      <c r="F11" s="121"/>
      <c r="G11" s="121"/>
      <c r="H11" s="121"/>
      <c r="I11" s="45">
        <v>5</v>
      </c>
      <c r="J11" s="46">
        <v>1</v>
      </c>
      <c r="K11" s="45">
        <v>17</v>
      </c>
      <c r="L11" s="46">
        <v>1</v>
      </c>
      <c r="M11" s="45">
        <v>14</v>
      </c>
      <c r="N11" s="46">
        <v>1</v>
      </c>
      <c r="O11" s="45">
        <v>15</v>
      </c>
      <c r="P11" s="46">
        <v>1</v>
      </c>
      <c r="Q11" s="45">
        <v>19</v>
      </c>
      <c r="R11" s="46">
        <v>2</v>
      </c>
      <c r="S11" s="45">
        <v>7</v>
      </c>
      <c r="T11" s="46">
        <v>1</v>
      </c>
      <c r="U11" s="45">
        <v>2</v>
      </c>
      <c r="V11" s="46">
        <v>6</v>
      </c>
    </row>
    <row r="12" spans="1:22" x14ac:dyDescent="0.25">
      <c r="A12" s="44">
        <v>326</v>
      </c>
      <c r="B12" s="121" t="s">
        <v>103</v>
      </c>
      <c r="C12" s="121"/>
      <c r="D12" s="121"/>
      <c r="E12" s="121"/>
      <c r="F12" s="121"/>
      <c r="G12" s="121"/>
      <c r="H12" s="121"/>
      <c r="I12" s="45">
        <v>25</v>
      </c>
      <c r="J12" s="46">
        <v>19</v>
      </c>
      <c r="K12" s="45">
        <v>34</v>
      </c>
      <c r="L12" s="46">
        <v>16</v>
      </c>
      <c r="M12" s="45">
        <v>44</v>
      </c>
      <c r="N12" s="46">
        <v>36</v>
      </c>
      <c r="O12" s="45" t="s">
        <v>94</v>
      </c>
      <c r="P12" s="46" t="s">
        <v>94</v>
      </c>
      <c r="Q12" s="45">
        <v>24</v>
      </c>
      <c r="R12" s="46">
        <v>13</v>
      </c>
      <c r="S12" s="45">
        <v>22</v>
      </c>
      <c r="T12" s="46">
        <v>18</v>
      </c>
      <c r="U12" s="45">
        <v>0</v>
      </c>
      <c r="V12" s="46">
        <v>0</v>
      </c>
    </row>
    <row r="13" spans="1:22" x14ac:dyDescent="0.25">
      <c r="A13" s="44">
        <v>327</v>
      </c>
      <c r="B13" s="47" t="s">
        <v>104</v>
      </c>
      <c r="C13" s="47"/>
      <c r="D13" s="47"/>
      <c r="E13" s="47"/>
      <c r="F13" s="47"/>
      <c r="G13" s="47"/>
      <c r="H13" s="47"/>
      <c r="I13" s="45" t="s">
        <v>94</v>
      </c>
      <c r="J13" s="46">
        <v>11</v>
      </c>
      <c r="K13" s="45">
        <v>62</v>
      </c>
      <c r="L13" s="46">
        <v>10</v>
      </c>
      <c r="M13" s="45" t="s">
        <v>94</v>
      </c>
      <c r="N13" s="46" t="s">
        <v>94</v>
      </c>
      <c r="O13" s="45" t="s">
        <v>94</v>
      </c>
      <c r="P13" s="46" t="s">
        <v>94</v>
      </c>
      <c r="Q13" s="45">
        <v>49</v>
      </c>
      <c r="R13" s="46">
        <v>8</v>
      </c>
      <c r="S13" s="45">
        <v>0</v>
      </c>
      <c r="T13" s="46">
        <v>0</v>
      </c>
      <c r="U13" s="45">
        <v>0</v>
      </c>
      <c r="V13" s="46">
        <v>2</v>
      </c>
    </row>
    <row r="14" spans="1:22" x14ac:dyDescent="0.25">
      <c r="A14" s="44">
        <v>331</v>
      </c>
      <c r="B14" s="47" t="s">
        <v>105</v>
      </c>
      <c r="C14" s="47"/>
      <c r="D14" s="47"/>
      <c r="E14" s="47"/>
      <c r="F14" s="47"/>
      <c r="G14" s="47"/>
      <c r="H14" s="47"/>
      <c r="I14" s="45">
        <v>21</v>
      </c>
      <c r="J14" s="46">
        <v>2</v>
      </c>
      <c r="K14" s="45">
        <v>25</v>
      </c>
      <c r="L14" s="46">
        <v>2</v>
      </c>
      <c r="M14" s="45">
        <v>18</v>
      </c>
      <c r="N14" s="46">
        <v>2</v>
      </c>
      <c r="O14" s="45">
        <v>12</v>
      </c>
      <c r="P14" s="46">
        <v>2</v>
      </c>
      <c r="Q14" s="45">
        <v>20</v>
      </c>
      <c r="R14" s="46">
        <v>3</v>
      </c>
      <c r="S14" s="45">
        <v>26</v>
      </c>
      <c r="T14" s="46">
        <v>7</v>
      </c>
      <c r="U14" s="45">
        <v>0</v>
      </c>
      <c r="V14" s="46">
        <v>6</v>
      </c>
    </row>
    <row r="15" spans="1:22" x14ac:dyDescent="0.25">
      <c r="A15" s="44">
        <v>332</v>
      </c>
      <c r="B15" s="121" t="s">
        <v>106</v>
      </c>
      <c r="C15" s="121"/>
      <c r="D15" s="121"/>
      <c r="E15" s="121"/>
      <c r="F15" s="121"/>
      <c r="G15" s="121"/>
      <c r="H15" s="121"/>
      <c r="I15" s="45">
        <v>23</v>
      </c>
      <c r="J15" s="46">
        <v>18</v>
      </c>
      <c r="K15" s="45">
        <v>22</v>
      </c>
      <c r="L15" s="46">
        <v>18</v>
      </c>
      <c r="M15" s="45">
        <v>29</v>
      </c>
      <c r="N15" s="46">
        <v>19</v>
      </c>
      <c r="O15" s="45" t="s">
        <v>94</v>
      </c>
      <c r="P15" s="46" t="s">
        <v>94</v>
      </c>
      <c r="Q15" s="45">
        <v>17</v>
      </c>
      <c r="R15" s="46">
        <v>11</v>
      </c>
      <c r="S15" s="45" t="s">
        <v>94</v>
      </c>
      <c r="T15" s="46" t="s">
        <v>94</v>
      </c>
      <c r="U15" s="45">
        <v>0</v>
      </c>
      <c r="V15" s="46">
        <v>0</v>
      </c>
    </row>
    <row r="16" spans="1:22" x14ac:dyDescent="0.25">
      <c r="A16" s="44">
        <v>333</v>
      </c>
      <c r="B16" s="121" t="s">
        <v>107</v>
      </c>
      <c r="C16" s="121"/>
      <c r="D16" s="121"/>
      <c r="E16" s="121"/>
      <c r="F16" s="121"/>
      <c r="G16" s="121"/>
      <c r="H16" s="121"/>
      <c r="I16" s="45">
        <v>9</v>
      </c>
      <c r="J16" s="46">
        <v>6</v>
      </c>
      <c r="K16" s="45">
        <v>18</v>
      </c>
      <c r="L16" s="46">
        <v>5</v>
      </c>
      <c r="M16" s="45">
        <v>36</v>
      </c>
      <c r="N16" s="46">
        <v>5</v>
      </c>
      <c r="O16" s="45">
        <v>19</v>
      </c>
      <c r="P16" s="46">
        <v>5</v>
      </c>
      <c r="Q16" s="45">
        <v>17</v>
      </c>
      <c r="R16" s="46">
        <v>1</v>
      </c>
      <c r="S16" s="45">
        <v>18</v>
      </c>
      <c r="T16" s="46">
        <v>3</v>
      </c>
      <c r="U16" s="45">
        <v>1</v>
      </c>
      <c r="V16" s="46">
        <v>6</v>
      </c>
    </row>
    <row r="17" spans="1:22" x14ac:dyDescent="0.25">
      <c r="A17" s="44">
        <v>334</v>
      </c>
      <c r="B17" s="121" t="s">
        <v>108</v>
      </c>
      <c r="C17" s="121"/>
      <c r="D17" s="121"/>
      <c r="E17" s="121"/>
      <c r="F17" s="121"/>
      <c r="G17" s="121"/>
      <c r="H17" s="121"/>
      <c r="I17" s="45">
        <v>22</v>
      </c>
      <c r="J17" s="46">
        <v>8</v>
      </c>
      <c r="K17" s="45">
        <v>26</v>
      </c>
      <c r="L17" s="46">
        <v>7</v>
      </c>
      <c r="M17" s="45">
        <v>40</v>
      </c>
      <c r="N17" s="46">
        <v>32</v>
      </c>
      <c r="O17" s="45">
        <v>26</v>
      </c>
      <c r="P17" s="46">
        <v>6</v>
      </c>
      <c r="Q17" s="45">
        <v>30</v>
      </c>
      <c r="R17" s="46">
        <v>10</v>
      </c>
      <c r="S17" s="45">
        <v>18</v>
      </c>
      <c r="T17" s="46">
        <v>6</v>
      </c>
      <c r="U17" s="45">
        <v>0</v>
      </c>
      <c r="V17" s="46">
        <v>5</v>
      </c>
    </row>
    <row r="18" spans="1:22" x14ac:dyDescent="0.25">
      <c r="A18" s="44">
        <v>335</v>
      </c>
      <c r="B18" s="121" t="s">
        <v>109</v>
      </c>
      <c r="C18" s="121"/>
      <c r="D18" s="121"/>
      <c r="E18" s="121"/>
      <c r="F18" s="121"/>
      <c r="G18" s="121"/>
      <c r="H18" s="121"/>
      <c r="I18" s="45">
        <v>39</v>
      </c>
      <c r="J18" s="46">
        <v>12</v>
      </c>
      <c r="K18" s="45">
        <v>54</v>
      </c>
      <c r="L18" s="46">
        <v>11</v>
      </c>
      <c r="M18" s="45" t="s">
        <v>94</v>
      </c>
      <c r="N18" s="46" t="s">
        <v>94</v>
      </c>
      <c r="O18" s="45" t="s">
        <v>94</v>
      </c>
      <c r="P18" s="46" t="s">
        <v>94</v>
      </c>
      <c r="Q18" s="45">
        <v>44</v>
      </c>
      <c r="R18" s="46">
        <v>6</v>
      </c>
      <c r="S18" s="45" t="s">
        <v>94</v>
      </c>
      <c r="T18" s="46" t="s">
        <v>94</v>
      </c>
      <c r="U18" s="45">
        <v>0</v>
      </c>
      <c r="V18" s="46">
        <v>1</v>
      </c>
    </row>
    <row r="19" spans="1:22" x14ac:dyDescent="0.25">
      <c r="A19" s="44">
        <v>336</v>
      </c>
      <c r="B19" s="121" t="s">
        <v>110</v>
      </c>
      <c r="C19" s="121"/>
      <c r="D19" s="121"/>
      <c r="E19" s="121"/>
      <c r="F19" s="121"/>
      <c r="G19" s="121"/>
      <c r="H19" s="121"/>
      <c r="I19" s="45">
        <v>7</v>
      </c>
      <c r="J19" s="46">
        <v>5</v>
      </c>
      <c r="K19" s="45">
        <v>12</v>
      </c>
      <c r="L19" s="46">
        <v>4</v>
      </c>
      <c r="M19" s="45">
        <v>11</v>
      </c>
      <c r="N19" s="46">
        <v>3</v>
      </c>
      <c r="O19" s="45">
        <v>17</v>
      </c>
      <c r="P19" s="46">
        <v>3</v>
      </c>
      <c r="Q19" s="45">
        <v>8</v>
      </c>
      <c r="R19" s="46">
        <v>7</v>
      </c>
      <c r="S19" s="45">
        <v>8</v>
      </c>
      <c r="T19" s="46">
        <v>4</v>
      </c>
      <c r="U19" s="45">
        <v>3</v>
      </c>
      <c r="V19" s="46">
        <v>6</v>
      </c>
    </row>
    <row r="20" spans="1:22" x14ac:dyDescent="0.25">
      <c r="A20" s="44">
        <v>339</v>
      </c>
      <c r="B20" s="121" t="s">
        <v>111</v>
      </c>
      <c r="C20" s="121"/>
      <c r="D20" s="121"/>
      <c r="E20" s="121"/>
      <c r="F20" s="121"/>
      <c r="G20" s="121"/>
      <c r="H20" s="121"/>
      <c r="I20" s="45">
        <v>19</v>
      </c>
      <c r="J20" s="46">
        <v>14</v>
      </c>
      <c r="K20" s="45">
        <v>28</v>
      </c>
      <c r="L20" s="46">
        <v>12</v>
      </c>
      <c r="M20" s="45">
        <v>29</v>
      </c>
      <c r="N20" s="46">
        <v>12</v>
      </c>
      <c r="O20" s="45">
        <v>26</v>
      </c>
      <c r="P20" s="46">
        <v>9</v>
      </c>
      <c r="Q20" s="45">
        <v>21</v>
      </c>
      <c r="R20" s="46">
        <v>22</v>
      </c>
      <c r="S20" s="45">
        <v>20</v>
      </c>
      <c r="T20" s="46">
        <v>2</v>
      </c>
      <c r="U20" s="45">
        <v>0</v>
      </c>
      <c r="V20" s="46">
        <v>2</v>
      </c>
    </row>
    <row r="21" spans="1:22" x14ac:dyDescent="0.25">
      <c r="A21" s="44">
        <v>423</v>
      </c>
      <c r="B21" s="47" t="s">
        <v>112</v>
      </c>
      <c r="C21" s="47"/>
      <c r="D21" s="47"/>
      <c r="E21" s="47"/>
      <c r="F21" s="47"/>
      <c r="G21" s="47"/>
      <c r="H21" s="47"/>
      <c r="I21" s="45">
        <v>15</v>
      </c>
      <c r="J21" s="46">
        <v>30</v>
      </c>
      <c r="K21" s="45">
        <v>14</v>
      </c>
      <c r="L21" s="46">
        <v>29</v>
      </c>
      <c r="M21" s="45">
        <v>20</v>
      </c>
      <c r="N21" s="46">
        <v>13</v>
      </c>
      <c r="O21" s="45">
        <v>16</v>
      </c>
      <c r="P21" s="46">
        <v>14</v>
      </c>
      <c r="Q21" s="45">
        <v>13</v>
      </c>
      <c r="R21" s="46">
        <v>32</v>
      </c>
      <c r="S21" s="45">
        <v>15</v>
      </c>
      <c r="T21" s="46">
        <v>19</v>
      </c>
      <c r="U21" s="45">
        <v>0</v>
      </c>
      <c r="V21" s="46">
        <v>0</v>
      </c>
    </row>
    <row r="22" spans="1:22" x14ac:dyDescent="0.25">
      <c r="A22" s="44">
        <v>424</v>
      </c>
      <c r="B22" s="47" t="s">
        <v>113</v>
      </c>
      <c r="C22" s="47"/>
      <c r="D22" s="47"/>
      <c r="E22" s="47"/>
      <c r="F22" s="47"/>
      <c r="G22" s="47"/>
      <c r="H22" s="47"/>
      <c r="I22" s="45">
        <v>20</v>
      </c>
      <c r="J22" s="46">
        <v>27</v>
      </c>
      <c r="K22" s="45">
        <v>19</v>
      </c>
      <c r="L22" s="46">
        <v>27</v>
      </c>
      <c r="M22" s="45">
        <v>28</v>
      </c>
      <c r="N22" s="46">
        <v>6</v>
      </c>
      <c r="O22" s="45" t="s">
        <v>94</v>
      </c>
      <c r="P22" s="46" t="s">
        <v>94</v>
      </c>
      <c r="Q22" s="45">
        <v>36</v>
      </c>
      <c r="R22" s="46">
        <v>25</v>
      </c>
      <c r="S22" s="45">
        <v>24</v>
      </c>
      <c r="T22" s="46">
        <v>15</v>
      </c>
      <c r="U22" s="45">
        <v>0</v>
      </c>
      <c r="V22" s="46">
        <v>1</v>
      </c>
    </row>
    <row r="23" spans="1:22" x14ac:dyDescent="0.25">
      <c r="A23" s="44">
        <v>425</v>
      </c>
      <c r="B23" s="47" t="s">
        <v>114</v>
      </c>
      <c r="C23" s="47"/>
      <c r="D23" s="47"/>
      <c r="E23" s="47"/>
      <c r="F23" s="47"/>
      <c r="G23" s="47"/>
      <c r="H23" s="47"/>
      <c r="I23" s="45">
        <v>42</v>
      </c>
      <c r="J23" s="46">
        <v>33</v>
      </c>
      <c r="K23" s="45">
        <v>69</v>
      </c>
      <c r="L23" s="46">
        <v>34</v>
      </c>
      <c r="M23" s="45" t="s">
        <v>94</v>
      </c>
      <c r="N23" s="46" t="s">
        <v>94</v>
      </c>
      <c r="O23" s="45" t="s">
        <v>94</v>
      </c>
      <c r="P23" s="46" t="s">
        <v>94</v>
      </c>
      <c r="Q23" s="45" t="s">
        <v>94</v>
      </c>
      <c r="R23" s="46" t="s">
        <v>94</v>
      </c>
      <c r="S23" s="45" t="s">
        <v>94</v>
      </c>
      <c r="T23" s="46" t="s">
        <v>94</v>
      </c>
      <c r="U23" s="45">
        <v>0</v>
      </c>
      <c r="V23" s="46">
        <v>0</v>
      </c>
    </row>
    <row r="24" spans="1:22" x14ac:dyDescent="0.25">
      <c r="A24" s="44">
        <v>445</v>
      </c>
      <c r="B24" s="47" t="s">
        <v>115</v>
      </c>
      <c r="C24" s="47"/>
      <c r="D24" s="47"/>
      <c r="E24" s="47"/>
      <c r="F24" s="47"/>
      <c r="G24" s="47"/>
      <c r="H24" s="47"/>
      <c r="I24" s="45">
        <v>48</v>
      </c>
      <c r="J24" s="46">
        <v>79</v>
      </c>
      <c r="K24" s="45">
        <v>27</v>
      </c>
      <c r="L24" s="46">
        <v>78</v>
      </c>
      <c r="M24" s="45">
        <v>24</v>
      </c>
      <c r="N24" s="46">
        <v>21</v>
      </c>
      <c r="O24" s="45">
        <v>26</v>
      </c>
      <c r="P24" s="46">
        <v>24</v>
      </c>
      <c r="Q24" s="45">
        <v>22</v>
      </c>
      <c r="R24" s="46">
        <v>50</v>
      </c>
      <c r="S24" s="45" t="s">
        <v>94</v>
      </c>
      <c r="T24" s="46" t="s">
        <v>94</v>
      </c>
      <c r="U24" s="45">
        <v>0</v>
      </c>
      <c r="V24" s="46">
        <v>0</v>
      </c>
    </row>
    <row r="25" spans="1:22" x14ac:dyDescent="0.25">
      <c r="A25" s="44">
        <v>446</v>
      </c>
      <c r="B25" s="121" t="s">
        <v>116</v>
      </c>
      <c r="C25" s="121"/>
      <c r="D25" s="121"/>
      <c r="E25" s="121"/>
      <c r="F25" s="121"/>
      <c r="G25" s="121"/>
      <c r="H25" s="122"/>
      <c r="I25" s="45">
        <v>42</v>
      </c>
      <c r="J25" s="46">
        <v>29</v>
      </c>
      <c r="K25" s="45">
        <v>23</v>
      </c>
      <c r="L25" s="46">
        <v>28</v>
      </c>
      <c r="M25" s="45">
        <v>26</v>
      </c>
      <c r="N25" s="46">
        <v>31</v>
      </c>
      <c r="O25" s="45">
        <v>20</v>
      </c>
      <c r="P25" s="46">
        <v>10</v>
      </c>
      <c r="Q25" s="45">
        <v>26</v>
      </c>
      <c r="R25" s="46">
        <v>42</v>
      </c>
      <c r="S25" s="45">
        <v>14</v>
      </c>
      <c r="T25" s="46">
        <v>11</v>
      </c>
      <c r="U25" s="45">
        <v>0</v>
      </c>
      <c r="V25" s="46">
        <v>1</v>
      </c>
    </row>
    <row r="26" spans="1:22" x14ac:dyDescent="0.25">
      <c r="A26" s="44">
        <v>452</v>
      </c>
      <c r="B26" s="121" t="s">
        <v>117</v>
      </c>
      <c r="C26" s="121"/>
      <c r="D26" s="121"/>
      <c r="E26" s="121"/>
      <c r="F26" s="121"/>
      <c r="G26" s="121"/>
      <c r="H26" s="122"/>
      <c r="I26" s="45">
        <v>35</v>
      </c>
      <c r="J26" s="46">
        <v>81</v>
      </c>
      <c r="K26" s="45">
        <v>15</v>
      </c>
      <c r="L26" s="46">
        <v>81</v>
      </c>
      <c r="M26" s="45">
        <v>13</v>
      </c>
      <c r="N26" s="46">
        <v>44</v>
      </c>
      <c r="O26" s="45">
        <v>17</v>
      </c>
      <c r="P26" s="46">
        <v>28</v>
      </c>
      <c r="Q26" s="45">
        <v>16</v>
      </c>
      <c r="R26" s="46">
        <v>54</v>
      </c>
      <c r="S26" s="45">
        <v>10</v>
      </c>
      <c r="T26" s="46">
        <v>26</v>
      </c>
      <c r="U26" s="45">
        <v>1</v>
      </c>
      <c r="V26" s="46">
        <v>0</v>
      </c>
    </row>
    <row r="27" spans="1:22" x14ac:dyDescent="0.25">
      <c r="A27" s="44">
        <v>483</v>
      </c>
      <c r="B27" s="121" t="s">
        <v>118</v>
      </c>
      <c r="C27" s="121"/>
      <c r="D27" s="121"/>
      <c r="E27" s="121"/>
      <c r="F27" s="121"/>
      <c r="G27" s="121"/>
      <c r="H27" s="122"/>
      <c r="I27" s="45" t="s">
        <v>94</v>
      </c>
      <c r="J27" s="46" t="s">
        <v>94</v>
      </c>
      <c r="K27" s="45" t="s">
        <v>94</v>
      </c>
      <c r="L27" s="46" t="s">
        <v>94</v>
      </c>
      <c r="M27" s="45">
        <v>0</v>
      </c>
      <c r="N27" s="46">
        <v>0</v>
      </c>
      <c r="O27" s="45">
        <v>0</v>
      </c>
      <c r="P27" s="46">
        <v>0</v>
      </c>
      <c r="Q27" s="45">
        <v>0</v>
      </c>
      <c r="R27" s="46">
        <v>0</v>
      </c>
      <c r="S27" s="45">
        <v>0</v>
      </c>
      <c r="T27" s="46">
        <v>0</v>
      </c>
      <c r="U27" s="45">
        <v>0</v>
      </c>
      <c r="V27" s="46">
        <v>0</v>
      </c>
    </row>
    <row r="28" spans="1:22" x14ac:dyDescent="0.25">
      <c r="A28" s="44">
        <v>486</v>
      </c>
      <c r="B28" s="121" t="s">
        <v>119</v>
      </c>
      <c r="C28" s="121"/>
      <c r="D28" s="121"/>
      <c r="E28" s="121"/>
      <c r="F28" s="121"/>
      <c r="G28" s="121"/>
      <c r="H28" s="122"/>
      <c r="I28" s="45" t="s">
        <v>94</v>
      </c>
      <c r="J28" s="46">
        <v>4</v>
      </c>
      <c r="K28" s="45" t="s">
        <v>94</v>
      </c>
      <c r="L28" s="46" t="s">
        <v>94</v>
      </c>
      <c r="M28" s="45" t="s">
        <v>94</v>
      </c>
      <c r="N28" s="46" t="s">
        <v>94</v>
      </c>
      <c r="O28" s="45" t="s">
        <v>94</v>
      </c>
      <c r="P28" s="46" t="s">
        <v>94</v>
      </c>
      <c r="Q28" s="45">
        <v>0</v>
      </c>
      <c r="R28" s="46">
        <v>0</v>
      </c>
      <c r="S28" s="45">
        <v>0</v>
      </c>
      <c r="T28" s="46">
        <v>0</v>
      </c>
      <c r="U28" s="45">
        <v>0</v>
      </c>
      <c r="V28" s="46">
        <v>1</v>
      </c>
    </row>
    <row r="29" spans="1:22" x14ac:dyDescent="0.25">
      <c r="A29" s="44">
        <v>517</v>
      </c>
      <c r="B29" s="121" t="s">
        <v>120</v>
      </c>
      <c r="C29" s="121"/>
      <c r="D29" s="121"/>
      <c r="E29" s="121"/>
      <c r="F29" s="121"/>
      <c r="G29" s="121"/>
      <c r="H29" s="122"/>
      <c r="I29" s="45">
        <v>34</v>
      </c>
      <c r="J29" s="46">
        <v>26</v>
      </c>
      <c r="K29" s="45">
        <v>35</v>
      </c>
      <c r="L29" s="46">
        <v>25</v>
      </c>
      <c r="M29" s="45">
        <v>23</v>
      </c>
      <c r="N29" s="46">
        <v>8</v>
      </c>
      <c r="O29" s="45" t="s">
        <v>94</v>
      </c>
      <c r="P29" s="46" t="s">
        <v>94</v>
      </c>
      <c r="Q29" s="45">
        <v>41</v>
      </c>
      <c r="R29" s="46">
        <v>27</v>
      </c>
      <c r="S29" s="45" t="s">
        <v>94</v>
      </c>
      <c r="T29" s="46" t="s">
        <v>94</v>
      </c>
      <c r="U29" s="45">
        <v>0</v>
      </c>
      <c r="V29" s="46">
        <v>1</v>
      </c>
    </row>
    <row r="30" spans="1:22" x14ac:dyDescent="0.25">
      <c r="A30" s="44">
        <v>522</v>
      </c>
      <c r="B30" s="121" t="s">
        <v>121</v>
      </c>
      <c r="C30" s="121"/>
      <c r="D30" s="121"/>
      <c r="E30" s="121"/>
      <c r="F30" s="121"/>
      <c r="G30" s="121"/>
      <c r="H30" s="122"/>
      <c r="I30" s="45">
        <v>14</v>
      </c>
      <c r="J30" s="46">
        <v>49</v>
      </c>
      <c r="K30" s="45">
        <v>6</v>
      </c>
      <c r="L30" s="46">
        <v>49</v>
      </c>
      <c r="M30" s="45">
        <v>8</v>
      </c>
      <c r="N30" s="46">
        <v>35</v>
      </c>
      <c r="O30" s="45">
        <v>7</v>
      </c>
      <c r="P30" s="46">
        <v>16</v>
      </c>
      <c r="Q30" s="45">
        <v>10</v>
      </c>
      <c r="R30" s="46">
        <v>37</v>
      </c>
      <c r="S30" s="45">
        <v>9</v>
      </c>
      <c r="T30" s="46">
        <v>16</v>
      </c>
      <c r="U30" s="45">
        <v>5</v>
      </c>
      <c r="V30" s="46">
        <v>0</v>
      </c>
    </row>
    <row r="31" spans="1:22" x14ac:dyDescent="0.25">
      <c r="A31" s="44">
        <v>523</v>
      </c>
      <c r="B31" s="121" t="s">
        <v>122</v>
      </c>
      <c r="C31" s="121"/>
      <c r="D31" s="121"/>
      <c r="E31" s="121"/>
      <c r="F31" s="121"/>
      <c r="G31" s="121"/>
      <c r="H31" s="122"/>
      <c r="I31" s="45">
        <v>26</v>
      </c>
      <c r="J31" s="46">
        <v>36</v>
      </c>
      <c r="K31" s="45">
        <v>42</v>
      </c>
      <c r="L31" s="46">
        <v>35</v>
      </c>
      <c r="M31" s="45">
        <v>33</v>
      </c>
      <c r="N31" s="46">
        <v>14</v>
      </c>
      <c r="O31" s="45" t="s">
        <v>94</v>
      </c>
      <c r="P31" s="46" t="s">
        <v>94</v>
      </c>
      <c r="Q31" s="45" t="s">
        <v>94</v>
      </c>
      <c r="R31" s="46" t="s">
        <v>94</v>
      </c>
      <c r="S31" s="45" t="s">
        <v>94</v>
      </c>
      <c r="T31" s="46" t="s">
        <v>94</v>
      </c>
      <c r="U31" s="45">
        <v>0</v>
      </c>
      <c r="V31" s="46">
        <v>0</v>
      </c>
    </row>
    <row r="32" spans="1:22" x14ac:dyDescent="0.25">
      <c r="A32" s="44">
        <v>524</v>
      </c>
      <c r="B32" s="47" t="s">
        <v>123</v>
      </c>
      <c r="C32" s="47"/>
      <c r="D32" s="47"/>
      <c r="E32" s="47"/>
      <c r="F32" s="47"/>
      <c r="G32" s="47"/>
      <c r="H32" s="47"/>
      <c r="I32" s="45">
        <v>13</v>
      </c>
      <c r="J32" s="46">
        <v>35</v>
      </c>
      <c r="K32" s="45">
        <v>13</v>
      </c>
      <c r="L32" s="46">
        <v>32</v>
      </c>
      <c r="M32" s="45">
        <v>10</v>
      </c>
      <c r="N32" s="46">
        <v>22</v>
      </c>
      <c r="O32" s="45">
        <v>13</v>
      </c>
      <c r="P32" s="46">
        <v>17</v>
      </c>
      <c r="Q32" s="45">
        <v>15</v>
      </c>
      <c r="R32" s="46">
        <v>20</v>
      </c>
      <c r="S32" s="45">
        <v>16</v>
      </c>
      <c r="T32" s="46">
        <v>20</v>
      </c>
      <c r="U32" s="45">
        <v>1</v>
      </c>
      <c r="V32" s="46">
        <v>0</v>
      </c>
    </row>
    <row r="33" spans="1:22" x14ac:dyDescent="0.25">
      <c r="A33" s="44">
        <v>541</v>
      </c>
      <c r="B33" s="121" t="s">
        <v>124</v>
      </c>
      <c r="C33" s="121"/>
      <c r="D33" s="121"/>
      <c r="E33" s="121"/>
      <c r="F33" s="121"/>
      <c r="G33" s="121"/>
      <c r="H33" s="122"/>
      <c r="I33" s="45">
        <v>4</v>
      </c>
      <c r="J33" s="46">
        <v>23</v>
      </c>
      <c r="K33" s="45">
        <v>3</v>
      </c>
      <c r="L33" s="46">
        <v>20</v>
      </c>
      <c r="M33" s="45">
        <v>9</v>
      </c>
      <c r="N33" s="46">
        <v>15</v>
      </c>
      <c r="O33" s="45">
        <v>4</v>
      </c>
      <c r="P33" s="46">
        <v>13</v>
      </c>
      <c r="Q33" s="45">
        <v>6</v>
      </c>
      <c r="R33" s="46">
        <v>23</v>
      </c>
      <c r="S33" s="45">
        <v>3</v>
      </c>
      <c r="T33" s="46">
        <v>9</v>
      </c>
      <c r="U33" s="45">
        <v>6</v>
      </c>
      <c r="V33" s="46">
        <v>1</v>
      </c>
    </row>
    <row r="34" spans="1:22" x14ac:dyDescent="0.25">
      <c r="A34" s="44">
        <v>551</v>
      </c>
      <c r="B34" s="121" t="s">
        <v>125</v>
      </c>
      <c r="C34" s="121"/>
      <c r="D34" s="121"/>
      <c r="E34" s="121"/>
      <c r="F34" s="121"/>
      <c r="G34" s="121"/>
      <c r="H34" s="122"/>
      <c r="I34" s="45">
        <v>17</v>
      </c>
      <c r="J34" s="46">
        <v>17</v>
      </c>
      <c r="K34" s="45">
        <v>36</v>
      </c>
      <c r="L34" s="46">
        <v>17</v>
      </c>
      <c r="M34" s="45">
        <v>35</v>
      </c>
      <c r="N34" s="46">
        <v>10</v>
      </c>
      <c r="O34" s="45" t="s">
        <v>94</v>
      </c>
      <c r="P34" s="46" t="s">
        <v>94</v>
      </c>
      <c r="Q34" s="45">
        <v>34</v>
      </c>
      <c r="R34" s="46">
        <v>12</v>
      </c>
      <c r="S34" s="45" t="s">
        <v>94</v>
      </c>
      <c r="T34" s="46" t="s">
        <v>94</v>
      </c>
      <c r="U34" s="45">
        <v>0</v>
      </c>
      <c r="V34" s="46">
        <v>1</v>
      </c>
    </row>
    <row r="35" spans="1:22" x14ac:dyDescent="0.25">
      <c r="A35" s="44">
        <v>561</v>
      </c>
      <c r="B35" s="121" t="s">
        <v>126</v>
      </c>
      <c r="C35" s="121"/>
      <c r="D35" s="121"/>
      <c r="E35" s="121"/>
      <c r="F35" s="121"/>
      <c r="G35" s="121"/>
      <c r="H35" s="122"/>
      <c r="I35" s="45">
        <v>8</v>
      </c>
      <c r="J35" s="46">
        <v>65</v>
      </c>
      <c r="K35" s="45">
        <v>5</v>
      </c>
      <c r="L35" s="46">
        <v>63</v>
      </c>
      <c r="M35" s="45">
        <v>3</v>
      </c>
      <c r="N35" s="46">
        <v>47</v>
      </c>
      <c r="O35" s="45">
        <v>8</v>
      </c>
      <c r="P35" s="46">
        <v>29</v>
      </c>
      <c r="Q35" s="45">
        <v>7</v>
      </c>
      <c r="R35" s="46">
        <v>48</v>
      </c>
      <c r="S35" s="45">
        <v>5</v>
      </c>
      <c r="T35" s="46">
        <v>23</v>
      </c>
      <c r="U35" s="45">
        <v>6</v>
      </c>
      <c r="V35" s="46">
        <v>0</v>
      </c>
    </row>
    <row r="36" spans="1:22" x14ac:dyDescent="0.25">
      <c r="A36" s="44">
        <v>611</v>
      </c>
      <c r="B36" s="121" t="s">
        <v>127</v>
      </c>
      <c r="C36" s="121"/>
      <c r="D36" s="121"/>
      <c r="E36" s="121"/>
      <c r="F36" s="121"/>
      <c r="G36" s="121"/>
      <c r="H36" s="122"/>
      <c r="I36" s="45">
        <v>1</v>
      </c>
      <c r="J36" s="46">
        <v>32</v>
      </c>
      <c r="K36" s="45">
        <v>1</v>
      </c>
      <c r="L36" s="46">
        <v>33</v>
      </c>
      <c r="M36" s="45">
        <v>1</v>
      </c>
      <c r="N36" s="46">
        <v>17</v>
      </c>
      <c r="O36" s="45">
        <v>1</v>
      </c>
      <c r="P36" s="46">
        <v>12</v>
      </c>
      <c r="Q36" s="45">
        <v>2</v>
      </c>
      <c r="R36" s="46">
        <v>29</v>
      </c>
      <c r="S36" s="45">
        <v>1</v>
      </c>
      <c r="T36" s="46">
        <v>17</v>
      </c>
      <c r="U36" s="45">
        <v>6</v>
      </c>
      <c r="V36" s="46">
        <v>0</v>
      </c>
    </row>
    <row r="37" spans="1:22" x14ac:dyDescent="0.25">
      <c r="A37" s="44">
        <v>621</v>
      </c>
      <c r="B37" s="121" t="s">
        <v>128</v>
      </c>
      <c r="C37" s="121"/>
      <c r="D37" s="121"/>
      <c r="E37" s="121"/>
      <c r="F37" s="121"/>
      <c r="G37" s="121"/>
      <c r="H37" s="122"/>
      <c r="I37" s="45">
        <v>3</v>
      </c>
      <c r="J37" s="46">
        <v>45</v>
      </c>
      <c r="K37" s="45">
        <v>4</v>
      </c>
      <c r="L37" s="46">
        <v>43</v>
      </c>
      <c r="M37" s="45">
        <v>6</v>
      </c>
      <c r="N37" s="46">
        <v>28</v>
      </c>
      <c r="O37" s="45">
        <v>3</v>
      </c>
      <c r="P37" s="46">
        <v>21</v>
      </c>
      <c r="Q37" s="45">
        <v>3</v>
      </c>
      <c r="R37" s="46">
        <v>38</v>
      </c>
      <c r="S37" s="45">
        <v>4</v>
      </c>
      <c r="T37" s="46">
        <v>14</v>
      </c>
      <c r="U37" s="45">
        <v>6</v>
      </c>
      <c r="V37" s="46">
        <v>0</v>
      </c>
    </row>
    <row r="38" spans="1:22" x14ac:dyDescent="0.25">
      <c r="A38" s="44">
        <v>622</v>
      </c>
      <c r="B38" s="121" t="s">
        <v>129</v>
      </c>
      <c r="C38" s="121"/>
      <c r="D38" s="121"/>
      <c r="E38" s="121"/>
      <c r="F38" s="121"/>
      <c r="G38" s="121"/>
      <c r="H38" s="122"/>
      <c r="I38" s="45">
        <v>2</v>
      </c>
      <c r="J38" s="46">
        <v>16</v>
      </c>
      <c r="K38" s="45">
        <v>2</v>
      </c>
      <c r="L38" s="46">
        <v>14</v>
      </c>
      <c r="M38" s="45">
        <v>2</v>
      </c>
      <c r="N38" s="46">
        <v>9</v>
      </c>
      <c r="O38" s="45">
        <v>2</v>
      </c>
      <c r="P38" s="46">
        <v>8</v>
      </c>
      <c r="Q38" s="45">
        <v>1</v>
      </c>
      <c r="R38" s="46">
        <v>21</v>
      </c>
      <c r="S38" s="45">
        <v>2</v>
      </c>
      <c r="T38" s="46">
        <v>10</v>
      </c>
      <c r="U38" s="45">
        <v>6</v>
      </c>
      <c r="V38" s="46">
        <v>3</v>
      </c>
    </row>
    <row r="39" spans="1:22" x14ac:dyDescent="0.25">
      <c r="A39" s="44">
        <v>623</v>
      </c>
      <c r="B39" s="121" t="s">
        <v>130</v>
      </c>
      <c r="C39" s="121"/>
      <c r="D39" s="121"/>
      <c r="E39" s="121"/>
      <c r="F39" s="121"/>
      <c r="G39" s="121"/>
      <c r="H39" s="122"/>
      <c r="I39" s="45">
        <v>11</v>
      </c>
      <c r="J39" s="46">
        <v>38</v>
      </c>
      <c r="K39" s="45">
        <v>7</v>
      </c>
      <c r="L39" s="46">
        <v>37</v>
      </c>
      <c r="M39" s="45">
        <v>4</v>
      </c>
      <c r="N39" s="46">
        <v>18</v>
      </c>
      <c r="O39" s="45">
        <v>9</v>
      </c>
      <c r="P39" s="46">
        <v>18</v>
      </c>
      <c r="Q39" s="45">
        <v>4</v>
      </c>
      <c r="R39" s="46">
        <v>18</v>
      </c>
      <c r="S39" s="45">
        <v>17</v>
      </c>
      <c r="T39" s="46">
        <v>22</v>
      </c>
      <c r="U39" s="45">
        <v>4</v>
      </c>
      <c r="V39" s="46">
        <v>0</v>
      </c>
    </row>
    <row r="40" spans="1:22" x14ac:dyDescent="0.25">
      <c r="A40" s="44">
        <v>624</v>
      </c>
      <c r="B40" s="121" t="s">
        <v>131</v>
      </c>
      <c r="C40" s="121"/>
      <c r="D40" s="121"/>
      <c r="E40" s="121"/>
      <c r="F40" s="121"/>
      <c r="G40" s="121"/>
      <c r="H40" s="122"/>
      <c r="I40" s="45">
        <v>6</v>
      </c>
      <c r="J40" s="46">
        <v>72</v>
      </c>
      <c r="K40" s="45">
        <v>11</v>
      </c>
      <c r="L40" s="46">
        <v>71</v>
      </c>
      <c r="M40" s="45">
        <v>5</v>
      </c>
      <c r="N40" s="46">
        <v>37</v>
      </c>
      <c r="O40" s="45">
        <v>6</v>
      </c>
      <c r="P40" s="46">
        <v>27</v>
      </c>
      <c r="Q40" s="45">
        <v>12</v>
      </c>
      <c r="R40" s="46">
        <v>45</v>
      </c>
      <c r="S40" s="45">
        <v>11</v>
      </c>
      <c r="T40" s="46">
        <v>27</v>
      </c>
      <c r="U40" s="45">
        <v>3</v>
      </c>
      <c r="V40" s="46">
        <v>0</v>
      </c>
    </row>
    <row r="41" spans="1:22" x14ac:dyDescent="0.25">
      <c r="A41" s="44">
        <v>722</v>
      </c>
      <c r="B41" s="121" t="s">
        <v>132</v>
      </c>
      <c r="C41" s="121"/>
      <c r="D41" s="121"/>
      <c r="E41" s="121"/>
      <c r="F41" s="121"/>
      <c r="G41" s="121"/>
      <c r="H41" s="122"/>
      <c r="I41" s="45">
        <v>27</v>
      </c>
      <c r="J41" s="46">
        <v>86</v>
      </c>
      <c r="K41" s="45">
        <v>8</v>
      </c>
      <c r="L41" s="46">
        <v>85</v>
      </c>
      <c r="M41" s="45">
        <v>15</v>
      </c>
      <c r="N41" s="46">
        <v>52</v>
      </c>
      <c r="O41" s="45">
        <v>10</v>
      </c>
      <c r="P41" s="46">
        <v>32</v>
      </c>
      <c r="Q41" s="45">
        <v>9</v>
      </c>
      <c r="R41" s="46">
        <v>56</v>
      </c>
      <c r="S41" s="45">
        <v>5</v>
      </c>
      <c r="T41" s="46">
        <v>28</v>
      </c>
      <c r="U41" s="45">
        <v>4</v>
      </c>
      <c r="V41" s="46">
        <v>0</v>
      </c>
    </row>
    <row r="42" spans="1:22" x14ac:dyDescent="0.25">
      <c r="A42" s="44">
        <v>813</v>
      </c>
      <c r="B42" s="121" t="s">
        <v>133</v>
      </c>
      <c r="C42" s="121"/>
      <c r="D42" s="121"/>
      <c r="E42" s="121"/>
      <c r="F42" s="121"/>
      <c r="G42" s="121"/>
      <c r="H42" s="122"/>
      <c r="I42" s="45">
        <v>16</v>
      </c>
      <c r="J42" s="46">
        <v>59</v>
      </c>
      <c r="K42" s="45">
        <v>20</v>
      </c>
      <c r="L42" s="46">
        <v>59</v>
      </c>
      <c r="M42" s="45">
        <v>16</v>
      </c>
      <c r="N42" s="46">
        <v>39</v>
      </c>
      <c r="O42" s="45">
        <v>23</v>
      </c>
      <c r="P42" s="46">
        <v>30</v>
      </c>
      <c r="Q42" s="45">
        <v>27</v>
      </c>
      <c r="R42" s="46">
        <v>26</v>
      </c>
      <c r="S42" s="45">
        <v>21</v>
      </c>
      <c r="T42" s="46">
        <v>21</v>
      </c>
      <c r="U42" s="45">
        <v>0</v>
      </c>
      <c r="V42" s="46">
        <v>0</v>
      </c>
    </row>
    <row r="43" spans="1:22" x14ac:dyDescent="0.25">
      <c r="A43" s="44">
        <v>921</v>
      </c>
      <c r="B43" s="121" t="s">
        <v>134</v>
      </c>
      <c r="C43" s="121"/>
      <c r="D43" s="121"/>
      <c r="E43" s="121"/>
      <c r="F43" s="121"/>
      <c r="G43" s="121"/>
      <c r="H43" s="122"/>
      <c r="I43" s="45">
        <v>10</v>
      </c>
      <c r="J43" s="46">
        <v>41</v>
      </c>
      <c r="K43" s="45">
        <v>9</v>
      </c>
      <c r="L43" s="46">
        <v>39</v>
      </c>
      <c r="M43" s="45">
        <v>7</v>
      </c>
      <c r="N43" s="46">
        <v>27</v>
      </c>
      <c r="O43" s="45">
        <v>5</v>
      </c>
      <c r="P43" s="46">
        <v>15</v>
      </c>
      <c r="Q43" s="45">
        <v>11</v>
      </c>
      <c r="R43" s="46">
        <v>16</v>
      </c>
      <c r="S43" s="45">
        <v>12</v>
      </c>
      <c r="T43" s="46">
        <v>12</v>
      </c>
      <c r="U43" s="45">
        <v>4</v>
      </c>
      <c r="V43" s="46">
        <v>0</v>
      </c>
    </row>
    <row r="44" spans="1:22" x14ac:dyDescent="0.25">
      <c r="A44" s="48">
        <v>922</v>
      </c>
      <c r="B44" s="123" t="s">
        <v>135</v>
      </c>
      <c r="C44" s="123"/>
      <c r="D44" s="123"/>
      <c r="E44" s="123"/>
      <c r="F44" s="123"/>
      <c r="G44" s="123"/>
      <c r="H44" s="124"/>
      <c r="I44" s="49">
        <v>29</v>
      </c>
      <c r="J44" s="50">
        <v>37</v>
      </c>
      <c r="K44" s="49">
        <v>37</v>
      </c>
      <c r="L44" s="50">
        <v>36</v>
      </c>
      <c r="M44" s="49">
        <v>16</v>
      </c>
      <c r="N44" s="50">
        <v>16</v>
      </c>
      <c r="O44" s="49" t="s">
        <v>94</v>
      </c>
      <c r="P44" s="50" t="s">
        <v>94</v>
      </c>
      <c r="Q44" s="49">
        <v>30</v>
      </c>
      <c r="R44" s="50">
        <v>17</v>
      </c>
      <c r="S44" s="49">
        <v>26</v>
      </c>
      <c r="T44" s="50">
        <v>13</v>
      </c>
      <c r="U44" s="49">
        <v>0</v>
      </c>
      <c r="V44" s="50">
        <v>0</v>
      </c>
    </row>
  </sheetData>
  <mergeCells count="37">
    <mergeCell ref="B15:H15"/>
    <mergeCell ref="B16:H16"/>
    <mergeCell ref="B17:H17"/>
    <mergeCell ref="B12:H12"/>
    <mergeCell ref="I1:J1"/>
    <mergeCell ref="B4:H4"/>
    <mergeCell ref="B7:H7"/>
    <mergeCell ref="B11:H11"/>
    <mergeCell ref="K1:L1"/>
    <mergeCell ref="M1:N1"/>
    <mergeCell ref="O1:P1"/>
    <mergeCell ref="U1:V1"/>
    <mergeCell ref="B3:H3"/>
    <mergeCell ref="Q1:R1"/>
    <mergeCell ref="S1:T1"/>
    <mergeCell ref="B18:H18"/>
    <mergeCell ref="B19:H19"/>
    <mergeCell ref="B37:H37"/>
    <mergeCell ref="B25:H25"/>
    <mergeCell ref="B26:H26"/>
    <mergeCell ref="B27:H27"/>
    <mergeCell ref="B28:H28"/>
    <mergeCell ref="B29:H29"/>
    <mergeCell ref="B30:H30"/>
    <mergeCell ref="B31:H31"/>
    <mergeCell ref="B33:H33"/>
    <mergeCell ref="B34:H34"/>
    <mergeCell ref="B35:H35"/>
    <mergeCell ref="B36:H36"/>
    <mergeCell ref="B20:H20"/>
    <mergeCell ref="B44:H44"/>
    <mergeCell ref="B38:H38"/>
    <mergeCell ref="B39:H39"/>
    <mergeCell ref="B40:H40"/>
    <mergeCell ref="B41:H41"/>
    <mergeCell ref="B42:H42"/>
    <mergeCell ref="B43:H43"/>
  </mergeCells>
  <printOptions horizontalCentered="1"/>
  <pageMargins left="0.2" right="0.2" top="0.5" bottom="0.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90" zoomScaleNormal="90" workbookViewId="0">
      <pane xSplit="8" ySplit="2" topLeftCell="I3" activePane="bottomRight" state="frozen"/>
      <selection activeCell="E51" sqref="E51"/>
      <selection pane="topRight" activeCell="E51" sqref="E51"/>
      <selection pane="bottomLeft" activeCell="E51" sqref="E51"/>
      <selection pane="bottomRight" activeCell="I3" sqref="I3"/>
    </sheetView>
  </sheetViews>
  <sheetFormatPr defaultRowHeight="15" x14ac:dyDescent="0.25"/>
  <cols>
    <col min="1" max="1" width="6.42578125" customWidth="1"/>
    <col min="9" max="22" width="3.42578125" customWidth="1"/>
  </cols>
  <sheetData>
    <row r="1" spans="1:22" ht="75" customHeight="1" x14ac:dyDescent="0.25">
      <c r="A1" s="36" t="s">
        <v>150</v>
      </c>
      <c r="B1" s="37"/>
      <c r="C1" s="38"/>
      <c r="D1" s="38"/>
      <c r="E1" s="38"/>
      <c r="F1" s="38"/>
      <c r="G1" s="38"/>
      <c r="H1" s="38"/>
      <c r="I1" s="127" t="s">
        <v>87</v>
      </c>
      <c r="J1" s="128"/>
      <c r="K1" s="129" t="s">
        <v>32</v>
      </c>
      <c r="L1" s="130"/>
      <c r="M1" s="127" t="s">
        <v>33</v>
      </c>
      <c r="N1" s="128"/>
      <c r="O1" s="127" t="s">
        <v>34</v>
      </c>
      <c r="P1" s="128"/>
      <c r="Q1" s="127" t="s">
        <v>19</v>
      </c>
      <c r="R1" s="128"/>
      <c r="S1" s="127" t="s">
        <v>11</v>
      </c>
      <c r="T1" s="128"/>
      <c r="U1" s="125" t="s">
        <v>89</v>
      </c>
      <c r="V1" s="126"/>
    </row>
    <row r="2" spans="1:22" x14ac:dyDescent="0.25">
      <c r="A2" s="39" t="s">
        <v>51</v>
      </c>
      <c r="B2" s="40" t="s">
        <v>90</v>
      </c>
      <c r="C2" s="41"/>
      <c r="D2" s="41"/>
      <c r="E2" s="41"/>
      <c r="F2" s="41"/>
      <c r="G2" s="41"/>
      <c r="H2" s="41"/>
      <c r="I2" s="42" t="s">
        <v>91</v>
      </c>
      <c r="J2" s="43" t="s">
        <v>92</v>
      </c>
      <c r="K2" s="42" t="s">
        <v>91</v>
      </c>
      <c r="L2" s="43" t="s">
        <v>92</v>
      </c>
      <c r="M2" s="42" t="s">
        <v>91</v>
      </c>
      <c r="N2" s="43" t="s">
        <v>92</v>
      </c>
      <c r="O2" s="42" t="s">
        <v>91</v>
      </c>
      <c r="P2" s="43" t="s">
        <v>92</v>
      </c>
      <c r="Q2" s="42" t="s">
        <v>91</v>
      </c>
      <c r="R2" s="43" t="s">
        <v>92</v>
      </c>
      <c r="S2" s="42" t="s">
        <v>91</v>
      </c>
      <c r="T2" s="43" t="s">
        <v>92</v>
      </c>
      <c r="U2" s="42" t="s">
        <v>91</v>
      </c>
      <c r="V2" s="43" t="s">
        <v>92</v>
      </c>
    </row>
    <row r="3" spans="1:22" x14ac:dyDescent="0.25">
      <c r="A3" s="44">
        <v>212</v>
      </c>
      <c r="B3" s="121" t="s">
        <v>93</v>
      </c>
      <c r="C3" s="121"/>
      <c r="D3" s="121"/>
      <c r="E3" s="121"/>
      <c r="F3" s="121"/>
      <c r="G3" s="121"/>
      <c r="H3" s="121"/>
      <c r="I3" s="45">
        <v>76</v>
      </c>
      <c r="J3" s="46">
        <v>6</v>
      </c>
      <c r="K3" s="45">
        <v>75</v>
      </c>
      <c r="L3" s="46">
        <v>6</v>
      </c>
      <c r="M3" s="45">
        <v>0</v>
      </c>
      <c r="N3" s="46">
        <v>0</v>
      </c>
      <c r="O3" s="45">
        <v>0</v>
      </c>
      <c r="P3" s="46">
        <v>0</v>
      </c>
      <c r="Q3" s="45" t="s">
        <v>94</v>
      </c>
      <c r="R3" s="46" t="s">
        <v>94</v>
      </c>
      <c r="S3" s="45">
        <v>0</v>
      </c>
      <c r="T3" s="46">
        <v>0</v>
      </c>
      <c r="U3" s="45">
        <v>0</v>
      </c>
      <c r="V3" s="46">
        <v>2</v>
      </c>
    </row>
    <row r="4" spans="1:22" x14ac:dyDescent="0.25">
      <c r="A4" s="44">
        <v>221</v>
      </c>
      <c r="B4" s="121" t="s">
        <v>95</v>
      </c>
      <c r="C4" s="121"/>
      <c r="D4" s="121"/>
      <c r="E4" s="121"/>
      <c r="F4" s="121"/>
      <c r="G4" s="121"/>
      <c r="H4" s="121"/>
      <c r="I4" s="45">
        <v>30</v>
      </c>
      <c r="J4" s="46">
        <v>5</v>
      </c>
      <c r="K4" s="45">
        <v>29</v>
      </c>
      <c r="L4" s="46">
        <v>4</v>
      </c>
      <c r="M4" s="45">
        <v>27</v>
      </c>
      <c r="N4" s="46">
        <v>6</v>
      </c>
      <c r="O4" s="45">
        <v>21</v>
      </c>
      <c r="P4" s="46">
        <v>7</v>
      </c>
      <c r="Q4" s="45">
        <v>30</v>
      </c>
      <c r="R4" s="46">
        <v>3</v>
      </c>
      <c r="S4" s="45" t="s">
        <v>94</v>
      </c>
      <c r="T4" s="46" t="s">
        <v>94</v>
      </c>
      <c r="U4" s="45">
        <v>0</v>
      </c>
      <c r="V4" s="46">
        <v>5</v>
      </c>
    </row>
    <row r="5" spans="1:22" x14ac:dyDescent="0.25">
      <c r="A5" s="44">
        <v>236</v>
      </c>
      <c r="B5" s="47" t="s">
        <v>96</v>
      </c>
      <c r="C5" s="47"/>
      <c r="D5" s="47"/>
      <c r="E5" s="47"/>
      <c r="F5" s="47"/>
      <c r="G5" s="47"/>
      <c r="H5" s="47"/>
      <c r="I5" s="45">
        <v>18</v>
      </c>
      <c r="J5" s="46">
        <v>21</v>
      </c>
      <c r="K5" s="45">
        <v>18</v>
      </c>
      <c r="L5" s="46">
        <v>19</v>
      </c>
      <c r="M5" s="45">
        <v>34</v>
      </c>
      <c r="N5" s="46">
        <v>13</v>
      </c>
      <c r="O5" s="45">
        <v>21</v>
      </c>
      <c r="P5" s="46">
        <v>8</v>
      </c>
      <c r="Q5" s="45">
        <v>14</v>
      </c>
      <c r="R5" s="46">
        <v>7</v>
      </c>
      <c r="S5" s="45" t="s">
        <v>94</v>
      </c>
      <c r="T5" s="46" t="s">
        <v>94</v>
      </c>
      <c r="U5" s="45">
        <v>0</v>
      </c>
      <c r="V5" s="46">
        <v>2</v>
      </c>
    </row>
    <row r="6" spans="1:22" x14ac:dyDescent="0.25">
      <c r="A6" s="44">
        <v>237</v>
      </c>
      <c r="B6" s="47" t="s">
        <v>97</v>
      </c>
      <c r="C6" s="47"/>
      <c r="D6" s="47"/>
      <c r="E6" s="47"/>
      <c r="F6" s="47"/>
      <c r="G6" s="47"/>
      <c r="H6" s="47"/>
      <c r="I6" s="45">
        <v>48</v>
      </c>
      <c r="J6" s="46">
        <v>16</v>
      </c>
      <c r="K6" s="45">
        <v>49</v>
      </c>
      <c r="L6" s="46">
        <v>14</v>
      </c>
      <c r="M6" s="45" t="s">
        <v>94</v>
      </c>
      <c r="N6" s="46" t="s">
        <v>94</v>
      </c>
      <c r="O6" s="45" t="s">
        <v>94</v>
      </c>
      <c r="P6" s="46" t="s">
        <v>94</v>
      </c>
      <c r="Q6" s="45">
        <v>26</v>
      </c>
      <c r="R6" s="46">
        <v>15</v>
      </c>
      <c r="S6" s="45" t="s">
        <v>94</v>
      </c>
      <c r="T6" s="46" t="s">
        <v>94</v>
      </c>
      <c r="U6" s="45">
        <v>0</v>
      </c>
      <c r="V6" s="46">
        <v>0</v>
      </c>
    </row>
    <row r="7" spans="1:22" x14ac:dyDescent="0.25">
      <c r="A7" s="44">
        <v>238</v>
      </c>
      <c r="B7" s="121" t="s">
        <v>98</v>
      </c>
      <c r="C7" s="121"/>
      <c r="D7" s="121"/>
      <c r="E7" s="121"/>
      <c r="F7" s="121"/>
      <c r="G7" s="121"/>
      <c r="H7" s="121"/>
      <c r="I7" s="45">
        <v>9</v>
      </c>
      <c r="J7" s="46">
        <v>13</v>
      </c>
      <c r="K7" s="45">
        <v>9</v>
      </c>
      <c r="L7" s="46">
        <v>15</v>
      </c>
      <c r="M7" s="45">
        <v>21</v>
      </c>
      <c r="N7" s="46">
        <v>8</v>
      </c>
      <c r="O7" s="45">
        <v>11</v>
      </c>
      <c r="P7" s="46">
        <v>6</v>
      </c>
      <c r="Q7" s="45">
        <v>5</v>
      </c>
      <c r="R7" s="46">
        <v>2</v>
      </c>
      <c r="S7" s="45">
        <v>13</v>
      </c>
      <c r="T7" s="46">
        <v>5</v>
      </c>
      <c r="U7" s="45">
        <v>3</v>
      </c>
      <c r="V7" s="46">
        <v>4</v>
      </c>
    </row>
    <row r="8" spans="1:22" x14ac:dyDescent="0.25">
      <c r="A8" s="44">
        <v>312</v>
      </c>
      <c r="B8" s="47" t="s">
        <v>99</v>
      </c>
      <c r="C8" s="47"/>
      <c r="D8" s="47"/>
      <c r="E8" s="47"/>
      <c r="F8" s="47"/>
      <c r="G8" s="47"/>
      <c r="H8" s="47"/>
      <c r="I8" s="45">
        <v>73</v>
      </c>
      <c r="J8" s="46">
        <v>20</v>
      </c>
      <c r="K8" s="45">
        <v>72</v>
      </c>
      <c r="L8" s="46">
        <v>22</v>
      </c>
      <c r="M8" s="45" t="s">
        <v>94</v>
      </c>
      <c r="N8" s="46" t="s">
        <v>94</v>
      </c>
      <c r="O8" s="45" t="s">
        <v>94</v>
      </c>
      <c r="P8" s="46" t="s">
        <v>94</v>
      </c>
      <c r="Q8" s="45" t="s">
        <v>94</v>
      </c>
      <c r="R8" s="46" t="s">
        <v>94</v>
      </c>
      <c r="S8" s="45">
        <v>0</v>
      </c>
      <c r="T8" s="46">
        <v>0</v>
      </c>
      <c r="U8" s="45">
        <v>0</v>
      </c>
      <c r="V8" s="46">
        <v>0</v>
      </c>
    </row>
    <row r="9" spans="1:22" x14ac:dyDescent="0.25">
      <c r="A9" s="44">
        <v>322</v>
      </c>
      <c r="B9" s="47" t="s">
        <v>100</v>
      </c>
      <c r="C9" s="47"/>
      <c r="D9" s="47"/>
      <c r="E9" s="47"/>
      <c r="F9" s="47"/>
      <c r="G9" s="47"/>
      <c r="H9" s="47"/>
      <c r="I9" s="45">
        <v>66</v>
      </c>
      <c r="J9" s="46">
        <v>17</v>
      </c>
      <c r="K9" s="45">
        <v>68</v>
      </c>
      <c r="L9" s="46">
        <v>20</v>
      </c>
      <c r="M9" s="45" t="s">
        <v>94</v>
      </c>
      <c r="N9" s="46" t="s">
        <v>94</v>
      </c>
      <c r="O9" s="45">
        <v>0</v>
      </c>
      <c r="P9" s="46">
        <v>0</v>
      </c>
      <c r="Q9" s="45" t="s">
        <v>94</v>
      </c>
      <c r="R9" s="46" t="s">
        <v>94</v>
      </c>
      <c r="S9" s="45">
        <v>0</v>
      </c>
      <c r="T9" s="46">
        <v>0</v>
      </c>
      <c r="U9" s="45">
        <v>0</v>
      </c>
      <c r="V9" s="46">
        <v>0</v>
      </c>
    </row>
    <row r="10" spans="1:22" x14ac:dyDescent="0.25">
      <c r="A10" s="44">
        <v>324</v>
      </c>
      <c r="B10" s="47" t="s">
        <v>101</v>
      </c>
      <c r="C10" s="47"/>
      <c r="D10" s="47"/>
      <c r="E10" s="47"/>
      <c r="F10" s="47"/>
      <c r="G10" s="47"/>
      <c r="H10" s="47"/>
      <c r="I10" s="45">
        <v>72</v>
      </c>
      <c r="J10" s="46">
        <v>2</v>
      </c>
      <c r="K10" s="45">
        <v>73</v>
      </c>
      <c r="L10" s="46">
        <v>2</v>
      </c>
      <c r="M10" s="45">
        <v>43</v>
      </c>
      <c r="N10" s="46">
        <v>2</v>
      </c>
      <c r="O10" s="45" t="s">
        <v>94</v>
      </c>
      <c r="P10" s="46" t="s">
        <v>94</v>
      </c>
      <c r="Q10" s="45" t="s">
        <v>94</v>
      </c>
      <c r="R10" s="46" t="s">
        <v>94</v>
      </c>
      <c r="S10" s="45">
        <v>0</v>
      </c>
      <c r="T10" s="46">
        <v>0</v>
      </c>
      <c r="U10" s="45">
        <v>0</v>
      </c>
      <c r="V10" s="46">
        <v>3</v>
      </c>
    </row>
    <row r="11" spans="1:22" x14ac:dyDescent="0.25">
      <c r="A11" s="44">
        <v>325</v>
      </c>
      <c r="B11" s="121" t="s">
        <v>102</v>
      </c>
      <c r="C11" s="121"/>
      <c r="D11" s="121"/>
      <c r="E11" s="121"/>
      <c r="F11" s="121"/>
      <c r="G11" s="121"/>
      <c r="H11" s="121"/>
      <c r="I11" s="45">
        <v>15</v>
      </c>
      <c r="J11" s="46">
        <v>3</v>
      </c>
      <c r="K11" s="45">
        <v>15</v>
      </c>
      <c r="L11" s="46">
        <v>3</v>
      </c>
      <c r="M11" s="45">
        <v>13</v>
      </c>
      <c r="N11" s="46">
        <v>1</v>
      </c>
      <c r="O11" s="45">
        <v>13</v>
      </c>
      <c r="P11" s="46">
        <v>1</v>
      </c>
      <c r="Q11" s="45">
        <v>17</v>
      </c>
      <c r="R11" s="46">
        <v>4</v>
      </c>
      <c r="S11" s="45">
        <v>5</v>
      </c>
      <c r="T11" s="46">
        <v>1</v>
      </c>
      <c r="U11" s="45">
        <v>1</v>
      </c>
      <c r="V11" s="46">
        <v>6</v>
      </c>
    </row>
    <row r="12" spans="1:22" x14ac:dyDescent="0.25">
      <c r="A12" s="44">
        <v>326</v>
      </c>
      <c r="B12" s="121" t="s">
        <v>103</v>
      </c>
      <c r="C12" s="121"/>
      <c r="D12" s="121"/>
      <c r="E12" s="121"/>
      <c r="F12" s="121"/>
      <c r="G12" s="121"/>
      <c r="H12" s="121"/>
      <c r="I12" s="45">
        <v>34</v>
      </c>
      <c r="J12" s="46">
        <v>24</v>
      </c>
      <c r="K12" s="45">
        <v>32</v>
      </c>
      <c r="L12" s="46">
        <v>24</v>
      </c>
      <c r="M12" s="45">
        <v>36</v>
      </c>
      <c r="N12" s="46">
        <v>40</v>
      </c>
      <c r="O12" s="45" t="s">
        <v>94</v>
      </c>
      <c r="P12" s="46" t="s">
        <v>94</v>
      </c>
      <c r="Q12" s="45">
        <v>23</v>
      </c>
      <c r="R12" s="46">
        <v>8</v>
      </c>
      <c r="S12" s="45" t="s">
        <v>94</v>
      </c>
      <c r="T12" s="46" t="s">
        <v>94</v>
      </c>
      <c r="U12" s="45">
        <v>0</v>
      </c>
      <c r="V12" s="46">
        <v>1</v>
      </c>
    </row>
    <row r="13" spans="1:22" x14ac:dyDescent="0.25">
      <c r="A13" s="44">
        <v>327</v>
      </c>
      <c r="B13" s="47" t="s">
        <v>104</v>
      </c>
      <c r="C13" s="47"/>
      <c r="D13" s="47"/>
      <c r="E13" s="47"/>
      <c r="F13" s="47"/>
      <c r="G13" s="47"/>
      <c r="H13" s="47"/>
      <c r="I13" s="45">
        <v>62</v>
      </c>
      <c r="J13" s="46">
        <v>18</v>
      </c>
      <c r="K13" s="45">
        <v>61</v>
      </c>
      <c r="L13" s="46">
        <v>16</v>
      </c>
      <c r="M13" s="45" t="s">
        <v>94</v>
      </c>
      <c r="N13" s="46" t="s">
        <v>94</v>
      </c>
      <c r="O13" s="45" t="s">
        <v>94</v>
      </c>
      <c r="P13" s="46" t="s">
        <v>94</v>
      </c>
      <c r="Q13" s="45">
        <v>46</v>
      </c>
      <c r="R13" s="46">
        <v>10</v>
      </c>
      <c r="S13" s="45" t="s">
        <v>94</v>
      </c>
      <c r="T13" s="46" t="s">
        <v>94</v>
      </c>
      <c r="U13" s="45">
        <v>0</v>
      </c>
      <c r="V13" s="46">
        <v>1</v>
      </c>
    </row>
    <row r="14" spans="1:22" x14ac:dyDescent="0.25">
      <c r="A14" s="44">
        <v>331</v>
      </c>
      <c r="B14" s="47" t="s">
        <v>105</v>
      </c>
      <c r="C14" s="47"/>
      <c r="D14" s="47"/>
      <c r="E14" s="47"/>
      <c r="F14" s="47"/>
      <c r="G14" s="47"/>
      <c r="H14" s="47"/>
      <c r="I14" s="45">
        <v>21</v>
      </c>
      <c r="J14" s="46">
        <v>4</v>
      </c>
      <c r="K14" s="45">
        <v>23</v>
      </c>
      <c r="L14" s="46">
        <v>5</v>
      </c>
      <c r="M14" s="45">
        <v>13</v>
      </c>
      <c r="N14" s="46">
        <v>3</v>
      </c>
      <c r="O14" s="45">
        <v>8</v>
      </c>
      <c r="P14" s="46">
        <v>2</v>
      </c>
      <c r="Q14" s="45">
        <v>19</v>
      </c>
      <c r="R14" s="46">
        <v>1</v>
      </c>
      <c r="S14" s="45" t="s">
        <v>94</v>
      </c>
      <c r="T14" s="46" t="s">
        <v>94</v>
      </c>
      <c r="U14" s="45">
        <v>1</v>
      </c>
      <c r="V14" s="46">
        <v>5</v>
      </c>
    </row>
    <row r="15" spans="1:22" x14ac:dyDescent="0.25">
      <c r="A15" s="44">
        <v>332</v>
      </c>
      <c r="B15" s="121" t="s">
        <v>106</v>
      </c>
      <c r="C15" s="121"/>
      <c r="D15" s="121"/>
      <c r="E15" s="121"/>
      <c r="F15" s="121"/>
      <c r="G15" s="121"/>
      <c r="H15" s="121"/>
      <c r="I15" s="45">
        <v>22</v>
      </c>
      <c r="J15" s="46">
        <v>23</v>
      </c>
      <c r="K15" s="45">
        <v>21</v>
      </c>
      <c r="L15" s="46">
        <v>23</v>
      </c>
      <c r="M15" s="45">
        <v>32</v>
      </c>
      <c r="N15" s="46">
        <v>18</v>
      </c>
      <c r="O15" s="45" t="s">
        <v>94</v>
      </c>
      <c r="P15" s="46" t="s">
        <v>94</v>
      </c>
      <c r="Q15" s="45">
        <v>18</v>
      </c>
      <c r="R15" s="46">
        <v>17</v>
      </c>
      <c r="S15" s="45">
        <v>23</v>
      </c>
      <c r="T15" s="46">
        <v>24</v>
      </c>
      <c r="U15" s="45">
        <v>0</v>
      </c>
      <c r="V15" s="46">
        <v>0</v>
      </c>
    </row>
    <row r="16" spans="1:22" x14ac:dyDescent="0.25">
      <c r="A16" s="44">
        <v>333</v>
      </c>
      <c r="B16" s="121" t="s">
        <v>107</v>
      </c>
      <c r="C16" s="121"/>
      <c r="D16" s="121"/>
      <c r="E16" s="121"/>
      <c r="F16" s="121"/>
      <c r="G16" s="121"/>
      <c r="H16" s="121"/>
      <c r="I16" s="45">
        <v>17</v>
      </c>
      <c r="J16" s="46">
        <v>7</v>
      </c>
      <c r="K16" s="45">
        <v>17</v>
      </c>
      <c r="L16" s="46">
        <v>7</v>
      </c>
      <c r="M16" s="45">
        <v>30</v>
      </c>
      <c r="N16" s="46">
        <v>5</v>
      </c>
      <c r="O16" s="45">
        <v>18</v>
      </c>
      <c r="P16" s="46">
        <v>5</v>
      </c>
      <c r="Q16" s="45">
        <v>16</v>
      </c>
      <c r="R16" s="46">
        <v>6</v>
      </c>
      <c r="S16" s="45">
        <v>15</v>
      </c>
      <c r="T16" s="46">
        <v>3</v>
      </c>
      <c r="U16" s="45">
        <v>0</v>
      </c>
      <c r="V16" s="46">
        <v>6</v>
      </c>
    </row>
    <row r="17" spans="1:22" x14ac:dyDescent="0.25">
      <c r="A17" s="44">
        <v>334</v>
      </c>
      <c r="B17" s="121" t="s">
        <v>108</v>
      </c>
      <c r="C17" s="121"/>
      <c r="D17" s="121"/>
      <c r="E17" s="121"/>
      <c r="F17" s="121"/>
      <c r="G17" s="121"/>
      <c r="H17" s="121"/>
      <c r="I17" s="45">
        <v>27</v>
      </c>
      <c r="J17" s="46">
        <v>10</v>
      </c>
      <c r="K17" s="45">
        <v>27</v>
      </c>
      <c r="L17" s="46">
        <v>9</v>
      </c>
      <c r="M17" s="45">
        <v>36</v>
      </c>
      <c r="N17" s="46">
        <v>9</v>
      </c>
      <c r="O17" s="45" t="s">
        <v>94</v>
      </c>
      <c r="P17" s="46" t="s">
        <v>94</v>
      </c>
      <c r="Q17" s="45">
        <v>26</v>
      </c>
      <c r="R17" s="46">
        <v>14</v>
      </c>
      <c r="S17" s="45">
        <v>16</v>
      </c>
      <c r="T17" s="46">
        <v>8</v>
      </c>
      <c r="U17" s="45">
        <v>0</v>
      </c>
      <c r="V17" s="46">
        <v>4</v>
      </c>
    </row>
    <row r="18" spans="1:22" x14ac:dyDescent="0.25">
      <c r="A18" s="44">
        <v>335</v>
      </c>
      <c r="B18" s="121" t="s">
        <v>109</v>
      </c>
      <c r="C18" s="121"/>
      <c r="D18" s="121"/>
      <c r="E18" s="121"/>
      <c r="F18" s="121"/>
      <c r="G18" s="121"/>
      <c r="H18" s="121"/>
      <c r="I18" s="45">
        <v>58</v>
      </c>
      <c r="J18" s="46">
        <v>12</v>
      </c>
      <c r="K18" s="45">
        <v>58</v>
      </c>
      <c r="L18" s="46">
        <v>12</v>
      </c>
      <c r="M18" s="45" t="s">
        <v>94</v>
      </c>
      <c r="N18" s="46" t="s">
        <v>94</v>
      </c>
      <c r="O18" s="45" t="s">
        <v>94</v>
      </c>
      <c r="P18" s="46" t="s">
        <v>94</v>
      </c>
      <c r="Q18" s="45">
        <v>51</v>
      </c>
      <c r="R18" s="46">
        <v>21</v>
      </c>
      <c r="S18" s="45" t="s">
        <v>94</v>
      </c>
      <c r="T18" s="46" t="s">
        <v>94</v>
      </c>
      <c r="U18" s="45">
        <v>0</v>
      </c>
      <c r="V18" s="46">
        <v>0</v>
      </c>
    </row>
    <row r="19" spans="1:22" x14ac:dyDescent="0.25">
      <c r="A19" s="44">
        <v>336</v>
      </c>
      <c r="B19" s="121" t="s">
        <v>110</v>
      </c>
      <c r="C19" s="121"/>
      <c r="D19" s="121"/>
      <c r="E19" s="121"/>
      <c r="F19" s="121"/>
      <c r="G19" s="121"/>
      <c r="H19" s="121"/>
      <c r="I19" s="45">
        <v>12</v>
      </c>
      <c r="J19" s="46">
        <v>9</v>
      </c>
      <c r="K19" s="45">
        <v>12</v>
      </c>
      <c r="L19" s="46">
        <v>8</v>
      </c>
      <c r="M19" s="45">
        <v>12</v>
      </c>
      <c r="N19" s="46">
        <v>4</v>
      </c>
      <c r="O19" s="45">
        <v>16</v>
      </c>
      <c r="P19" s="46">
        <v>4</v>
      </c>
      <c r="Q19" s="45">
        <v>8</v>
      </c>
      <c r="R19" s="46">
        <v>9</v>
      </c>
      <c r="S19" s="45">
        <v>7</v>
      </c>
      <c r="T19" s="46">
        <v>2</v>
      </c>
      <c r="U19" s="45">
        <v>2</v>
      </c>
      <c r="V19" s="46">
        <v>6</v>
      </c>
    </row>
    <row r="20" spans="1:22" x14ac:dyDescent="0.25">
      <c r="A20" s="44">
        <v>339</v>
      </c>
      <c r="B20" s="121" t="s">
        <v>111</v>
      </c>
      <c r="C20" s="121"/>
      <c r="D20" s="121"/>
      <c r="E20" s="121"/>
      <c r="F20" s="121"/>
      <c r="G20" s="121"/>
      <c r="H20" s="121"/>
      <c r="I20" s="45">
        <v>23</v>
      </c>
      <c r="J20" s="46">
        <v>11</v>
      </c>
      <c r="K20" s="45">
        <v>22</v>
      </c>
      <c r="L20" s="46">
        <v>11</v>
      </c>
      <c r="M20" s="45">
        <v>26</v>
      </c>
      <c r="N20" s="46">
        <v>15</v>
      </c>
      <c r="O20" s="45" t="s">
        <v>94</v>
      </c>
      <c r="P20" s="46" t="s">
        <v>94</v>
      </c>
      <c r="Q20" s="45">
        <v>21</v>
      </c>
      <c r="R20" s="46">
        <v>22</v>
      </c>
      <c r="S20" s="45">
        <v>17</v>
      </c>
      <c r="T20" s="46">
        <v>6</v>
      </c>
      <c r="U20" s="45">
        <v>0</v>
      </c>
      <c r="V20" s="46">
        <v>1</v>
      </c>
    </row>
    <row r="21" spans="1:22" x14ac:dyDescent="0.25">
      <c r="A21" s="44">
        <v>423</v>
      </c>
      <c r="B21" s="47" t="s">
        <v>112</v>
      </c>
      <c r="C21" s="47"/>
      <c r="D21" s="47"/>
      <c r="E21" s="47"/>
      <c r="F21" s="47"/>
      <c r="G21" s="47"/>
      <c r="H21" s="47"/>
      <c r="I21" s="45">
        <v>13</v>
      </c>
      <c r="J21" s="46">
        <v>27</v>
      </c>
      <c r="K21" s="45">
        <v>11</v>
      </c>
      <c r="L21" s="46">
        <v>25</v>
      </c>
      <c r="M21" s="45">
        <v>16</v>
      </c>
      <c r="N21" s="46">
        <v>28</v>
      </c>
      <c r="O21" s="45">
        <v>19</v>
      </c>
      <c r="P21" s="46">
        <v>13</v>
      </c>
      <c r="Q21" s="45">
        <v>13</v>
      </c>
      <c r="R21" s="46">
        <v>27</v>
      </c>
      <c r="S21" s="45">
        <v>12</v>
      </c>
      <c r="T21" s="46">
        <v>20</v>
      </c>
      <c r="U21" s="45">
        <v>0</v>
      </c>
      <c r="V21" s="46">
        <v>0</v>
      </c>
    </row>
    <row r="22" spans="1:22" x14ac:dyDescent="0.25">
      <c r="A22" s="44">
        <v>424</v>
      </c>
      <c r="B22" s="47" t="s">
        <v>113</v>
      </c>
      <c r="C22" s="47"/>
      <c r="D22" s="47"/>
      <c r="E22" s="47"/>
      <c r="F22" s="47"/>
      <c r="G22" s="47"/>
      <c r="H22" s="47"/>
      <c r="I22" s="45">
        <v>16</v>
      </c>
      <c r="J22" s="46">
        <v>19</v>
      </c>
      <c r="K22" s="45">
        <v>16</v>
      </c>
      <c r="L22" s="46">
        <v>18</v>
      </c>
      <c r="M22" s="45">
        <v>19</v>
      </c>
      <c r="N22" s="46">
        <v>7</v>
      </c>
      <c r="O22" s="45">
        <v>25</v>
      </c>
      <c r="P22" s="46">
        <v>3</v>
      </c>
      <c r="Q22" s="45">
        <v>30</v>
      </c>
      <c r="R22" s="46">
        <v>28</v>
      </c>
      <c r="S22" s="45">
        <v>19</v>
      </c>
      <c r="T22" s="46">
        <v>13</v>
      </c>
      <c r="U22" s="45">
        <v>0</v>
      </c>
      <c r="V22" s="46">
        <v>2</v>
      </c>
    </row>
    <row r="23" spans="1:22" x14ac:dyDescent="0.25">
      <c r="A23" s="44">
        <v>425</v>
      </c>
      <c r="B23" s="47" t="s">
        <v>114</v>
      </c>
      <c r="C23" s="47"/>
      <c r="D23" s="47"/>
      <c r="E23" s="47"/>
      <c r="F23" s="47"/>
      <c r="G23" s="47"/>
      <c r="H23" s="47"/>
      <c r="I23" s="45">
        <v>56</v>
      </c>
      <c r="J23" s="46">
        <v>15</v>
      </c>
      <c r="K23" s="45">
        <v>56</v>
      </c>
      <c r="L23" s="46">
        <v>13</v>
      </c>
      <c r="M23" s="45" t="s">
        <v>94</v>
      </c>
      <c r="N23" s="46" t="s">
        <v>94</v>
      </c>
      <c r="O23" s="45" t="s">
        <v>94</v>
      </c>
      <c r="P23" s="46" t="s">
        <v>94</v>
      </c>
      <c r="Q23" s="45" t="s">
        <v>94</v>
      </c>
      <c r="R23" s="46" t="s">
        <v>94</v>
      </c>
      <c r="S23" s="45" t="s">
        <v>94</v>
      </c>
      <c r="T23" s="46" t="s">
        <v>94</v>
      </c>
      <c r="U23" s="45">
        <v>0</v>
      </c>
      <c r="V23" s="46">
        <v>0</v>
      </c>
    </row>
    <row r="24" spans="1:22" x14ac:dyDescent="0.25">
      <c r="A24" s="44">
        <v>445</v>
      </c>
      <c r="B24" s="47" t="s">
        <v>115</v>
      </c>
      <c r="C24" s="47"/>
      <c r="D24" s="47"/>
      <c r="E24" s="47"/>
      <c r="F24" s="47"/>
      <c r="G24" s="47"/>
      <c r="H24" s="47"/>
      <c r="I24" s="45">
        <v>36</v>
      </c>
      <c r="J24" s="46">
        <v>79</v>
      </c>
      <c r="K24" s="45">
        <v>36</v>
      </c>
      <c r="L24" s="46">
        <v>80</v>
      </c>
      <c r="M24" s="45">
        <v>32</v>
      </c>
      <c r="N24" s="46">
        <v>24</v>
      </c>
      <c r="O24" s="45" t="s">
        <v>94</v>
      </c>
      <c r="P24" s="46" t="s">
        <v>94</v>
      </c>
      <c r="Q24" s="45">
        <v>34</v>
      </c>
      <c r="R24" s="46">
        <v>50</v>
      </c>
      <c r="S24" s="45">
        <v>23</v>
      </c>
      <c r="T24" s="46">
        <v>12</v>
      </c>
      <c r="U24" s="45">
        <v>0</v>
      </c>
      <c r="V24" s="46">
        <v>0</v>
      </c>
    </row>
    <row r="25" spans="1:22" x14ac:dyDescent="0.25">
      <c r="A25" s="44">
        <v>446</v>
      </c>
      <c r="B25" s="121" t="s">
        <v>116</v>
      </c>
      <c r="C25" s="121"/>
      <c r="D25" s="121"/>
      <c r="E25" s="121"/>
      <c r="F25" s="121"/>
      <c r="G25" s="121"/>
      <c r="H25" s="122"/>
      <c r="I25" s="45">
        <v>26</v>
      </c>
      <c r="J25" s="46">
        <v>44</v>
      </c>
      <c r="K25" s="45">
        <v>26</v>
      </c>
      <c r="L25" s="46">
        <v>40</v>
      </c>
      <c r="M25" s="45">
        <v>34</v>
      </c>
      <c r="N25" s="46">
        <v>46</v>
      </c>
      <c r="O25" s="45">
        <v>20</v>
      </c>
      <c r="P25" s="46">
        <v>20</v>
      </c>
      <c r="Q25" s="45">
        <v>25</v>
      </c>
      <c r="R25" s="46">
        <v>42</v>
      </c>
      <c r="S25" s="45">
        <v>20</v>
      </c>
      <c r="T25" s="46">
        <v>4</v>
      </c>
      <c r="U25" s="45">
        <v>0</v>
      </c>
      <c r="V25" s="46">
        <v>1</v>
      </c>
    </row>
    <row r="26" spans="1:22" x14ac:dyDescent="0.25">
      <c r="A26" s="44">
        <v>452</v>
      </c>
      <c r="B26" s="121" t="s">
        <v>117</v>
      </c>
      <c r="C26" s="121"/>
      <c r="D26" s="121"/>
      <c r="E26" s="121"/>
      <c r="F26" s="121"/>
      <c r="G26" s="121"/>
      <c r="H26" s="122"/>
      <c r="I26" s="45">
        <v>20</v>
      </c>
      <c r="J26" s="46">
        <v>83</v>
      </c>
      <c r="K26" s="45">
        <v>20</v>
      </c>
      <c r="L26" s="46">
        <v>85</v>
      </c>
      <c r="M26" s="45">
        <v>17</v>
      </c>
      <c r="N26" s="46">
        <v>48</v>
      </c>
      <c r="O26" s="45">
        <v>23</v>
      </c>
      <c r="P26" s="46">
        <v>18</v>
      </c>
      <c r="Q26" s="45">
        <v>20</v>
      </c>
      <c r="R26" s="46">
        <v>49</v>
      </c>
      <c r="S26" s="45">
        <v>17</v>
      </c>
      <c r="T26" s="46">
        <v>18</v>
      </c>
      <c r="U26" s="45">
        <v>0</v>
      </c>
      <c r="V26" s="46">
        <v>0</v>
      </c>
    </row>
    <row r="27" spans="1:22" x14ac:dyDescent="0.25">
      <c r="A27" s="44">
        <v>483</v>
      </c>
      <c r="B27" s="121" t="s">
        <v>118</v>
      </c>
      <c r="C27" s="121"/>
      <c r="D27" s="121"/>
      <c r="E27" s="121"/>
      <c r="F27" s="121"/>
      <c r="G27" s="121"/>
      <c r="H27" s="122"/>
      <c r="I27" s="45">
        <v>83</v>
      </c>
      <c r="J27" s="46">
        <v>8</v>
      </c>
      <c r="K27" s="45">
        <v>83</v>
      </c>
      <c r="L27" s="46">
        <v>10</v>
      </c>
      <c r="M27" s="45" t="s">
        <v>94</v>
      </c>
      <c r="N27" s="46" t="s">
        <v>94</v>
      </c>
      <c r="O27" s="45">
        <v>0</v>
      </c>
      <c r="P27" s="46">
        <v>0</v>
      </c>
      <c r="Q27" s="45" t="s">
        <v>94</v>
      </c>
      <c r="R27" s="46" t="s">
        <v>94</v>
      </c>
      <c r="S27" s="45" t="s">
        <v>94</v>
      </c>
      <c r="T27" s="46" t="s">
        <v>94</v>
      </c>
      <c r="U27" s="45">
        <v>0</v>
      </c>
      <c r="V27" s="46">
        <v>2</v>
      </c>
    </row>
    <row r="28" spans="1:22" x14ac:dyDescent="0.25">
      <c r="A28" s="44">
        <v>486</v>
      </c>
      <c r="B28" s="121" t="s">
        <v>119</v>
      </c>
      <c r="C28" s="121"/>
      <c r="D28" s="121"/>
      <c r="E28" s="121"/>
      <c r="F28" s="121"/>
      <c r="G28" s="121"/>
      <c r="H28" s="122"/>
      <c r="I28" s="45">
        <v>87</v>
      </c>
      <c r="J28" s="46">
        <v>1</v>
      </c>
      <c r="K28" s="45">
        <v>88</v>
      </c>
      <c r="L28" s="46">
        <v>1</v>
      </c>
      <c r="M28" s="45" t="s">
        <v>94</v>
      </c>
      <c r="N28" s="46" t="s">
        <v>94</v>
      </c>
      <c r="O28" s="45" t="s">
        <v>94</v>
      </c>
      <c r="P28" s="46" t="s">
        <v>94</v>
      </c>
      <c r="Q28" s="45">
        <v>0</v>
      </c>
      <c r="R28" s="46">
        <v>0</v>
      </c>
      <c r="S28" s="45">
        <v>0</v>
      </c>
      <c r="T28" s="46">
        <v>0</v>
      </c>
      <c r="U28" s="45">
        <v>0</v>
      </c>
      <c r="V28" s="46">
        <v>2</v>
      </c>
    </row>
    <row r="29" spans="1:22" x14ac:dyDescent="0.25">
      <c r="A29" s="44">
        <v>517</v>
      </c>
      <c r="B29" s="121" t="s">
        <v>120</v>
      </c>
      <c r="C29" s="121"/>
      <c r="D29" s="121"/>
      <c r="E29" s="121"/>
      <c r="F29" s="121"/>
      <c r="G29" s="121"/>
      <c r="H29" s="122"/>
      <c r="I29" s="45">
        <v>33</v>
      </c>
      <c r="J29" s="46">
        <v>26</v>
      </c>
      <c r="K29" s="45">
        <v>33</v>
      </c>
      <c r="L29" s="46">
        <v>26</v>
      </c>
      <c r="M29" s="45">
        <v>21</v>
      </c>
      <c r="N29" s="46">
        <v>10</v>
      </c>
      <c r="O29" s="45">
        <v>26</v>
      </c>
      <c r="P29" s="46">
        <v>19</v>
      </c>
      <c r="Q29" s="45">
        <v>30</v>
      </c>
      <c r="R29" s="46">
        <v>16</v>
      </c>
      <c r="S29" s="45" t="s">
        <v>94</v>
      </c>
      <c r="T29" s="46" t="s">
        <v>94</v>
      </c>
      <c r="U29" s="45">
        <v>0</v>
      </c>
      <c r="V29" s="46">
        <v>1</v>
      </c>
    </row>
    <row r="30" spans="1:22" x14ac:dyDescent="0.25">
      <c r="A30" s="44">
        <v>522</v>
      </c>
      <c r="B30" s="121" t="s">
        <v>121</v>
      </c>
      <c r="C30" s="121"/>
      <c r="D30" s="121"/>
      <c r="E30" s="121"/>
      <c r="F30" s="121"/>
      <c r="G30" s="121"/>
      <c r="H30" s="122"/>
      <c r="I30" s="45">
        <v>8</v>
      </c>
      <c r="J30" s="46">
        <v>45</v>
      </c>
      <c r="K30" s="45">
        <v>8</v>
      </c>
      <c r="L30" s="46">
        <v>45</v>
      </c>
      <c r="M30" s="45">
        <v>11</v>
      </c>
      <c r="N30" s="46">
        <v>32</v>
      </c>
      <c r="O30" s="45">
        <v>9</v>
      </c>
      <c r="P30" s="46">
        <v>14</v>
      </c>
      <c r="Q30" s="45">
        <v>9</v>
      </c>
      <c r="R30" s="46">
        <v>34</v>
      </c>
      <c r="S30" s="45">
        <v>8</v>
      </c>
      <c r="T30" s="46">
        <v>15</v>
      </c>
      <c r="U30" s="45">
        <v>5</v>
      </c>
      <c r="V30" s="46">
        <v>0</v>
      </c>
    </row>
    <row r="31" spans="1:22" x14ac:dyDescent="0.25">
      <c r="A31" s="44">
        <v>523</v>
      </c>
      <c r="B31" s="121" t="s">
        <v>122</v>
      </c>
      <c r="C31" s="121"/>
      <c r="D31" s="121"/>
      <c r="E31" s="121"/>
      <c r="F31" s="121"/>
      <c r="G31" s="121"/>
      <c r="H31" s="122"/>
      <c r="I31" s="45">
        <v>35</v>
      </c>
      <c r="J31" s="46">
        <v>33</v>
      </c>
      <c r="K31" s="45">
        <v>35</v>
      </c>
      <c r="L31" s="46">
        <v>33</v>
      </c>
      <c r="M31" s="45">
        <v>30</v>
      </c>
      <c r="N31" s="46">
        <v>25</v>
      </c>
      <c r="O31" s="45" t="s">
        <v>94</v>
      </c>
      <c r="P31" s="46" t="s">
        <v>94</v>
      </c>
      <c r="Q31" s="45">
        <v>46</v>
      </c>
      <c r="R31" s="46">
        <v>11</v>
      </c>
      <c r="S31" s="45" t="s">
        <v>94</v>
      </c>
      <c r="T31" s="46" t="s">
        <v>94</v>
      </c>
      <c r="U31" s="45">
        <v>0</v>
      </c>
      <c r="V31" s="46">
        <v>0</v>
      </c>
    </row>
    <row r="32" spans="1:22" x14ac:dyDescent="0.25">
      <c r="A32" s="44">
        <v>524</v>
      </c>
      <c r="B32" s="47" t="s">
        <v>123</v>
      </c>
      <c r="C32" s="47"/>
      <c r="D32" s="47"/>
      <c r="E32" s="47"/>
      <c r="F32" s="47"/>
      <c r="G32" s="47"/>
      <c r="H32" s="47"/>
      <c r="I32" s="45">
        <v>10</v>
      </c>
      <c r="J32" s="46">
        <v>31</v>
      </c>
      <c r="K32" s="45">
        <v>10</v>
      </c>
      <c r="L32" s="46">
        <v>31</v>
      </c>
      <c r="M32" s="45">
        <v>7</v>
      </c>
      <c r="N32" s="46">
        <v>14</v>
      </c>
      <c r="O32" s="45">
        <v>15</v>
      </c>
      <c r="P32" s="46">
        <v>10</v>
      </c>
      <c r="Q32" s="45">
        <v>15</v>
      </c>
      <c r="R32" s="46">
        <v>18</v>
      </c>
      <c r="S32" s="45">
        <v>14</v>
      </c>
      <c r="T32" s="46">
        <v>17</v>
      </c>
      <c r="U32" s="45">
        <v>3</v>
      </c>
      <c r="V32" s="46">
        <v>1</v>
      </c>
    </row>
    <row r="33" spans="1:22" x14ac:dyDescent="0.25">
      <c r="A33" s="44">
        <v>541</v>
      </c>
      <c r="B33" s="121" t="s">
        <v>124</v>
      </c>
      <c r="C33" s="121"/>
      <c r="D33" s="121"/>
      <c r="E33" s="121"/>
      <c r="F33" s="121"/>
      <c r="G33" s="121"/>
      <c r="H33" s="122"/>
      <c r="I33" s="45">
        <v>4</v>
      </c>
      <c r="J33" s="46">
        <v>25</v>
      </c>
      <c r="K33" s="45">
        <v>4</v>
      </c>
      <c r="L33" s="46">
        <v>28</v>
      </c>
      <c r="M33" s="45">
        <v>9</v>
      </c>
      <c r="N33" s="46">
        <v>17</v>
      </c>
      <c r="O33" s="45">
        <v>5</v>
      </c>
      <c r="P33" s="46">
        <v>11</v>
      </c>
      <c r="Q33" s="45">
        <v>6</v>
      </c>
      <c r="R33" s="46">
        <v>19</v>
      </c>
      <c r="S33" s="45">
        <v>3</v>
      </c>
      <c r="T33" s="46">
        <v>9</v>
      </c>
      <c r="U33" s="45">
        <v>6</v>
      </c>
      <c r="V33" s="46">
        <v>1</v>
      </c>
    </row>
    <row r="34" spans="1:22" x14ac:dyDescent="0.25">
      <c r="A34" s="44">
        <v>551</v>
      </c>
      <c r="B34" s="121" t="s">
        <v>125</v>
      </c>
      <c r="C34" s="121"/>
      <c r="D34" s="121"/>
      <c r="E34" s="121"/>
      <c r="F34" s="121"/>
      <c r="G34" s="121"/>
      <c r="H34" s="122"/>
      <c r="I34" s="45">
        <v>19</v>
      </c>
      <c r="J34" s="46">
        <v>22</v>
      </c>
      <c r="K34" s="45">
        <v>19</v>
      </c>
      <c r="L34" s="46">
        <v>21</v>
      </c>
      <c r="M34" s="45">
        <v>20</v>
      </c>
      <c r="N34" s="46">
        <v>16</v>
      </c>
      <c r="O34" s="45">
        <v>14</v>
      </c>
      <c r="P34" s="46">
        <v>12</v>
      </c>
      <c r="Q34" s="45">
        <v>22</v>
      </c>
      <c r="R34" s="46">
        <v>12</v>
      </c>
      <c r="S34" s="45">
        <v>22</v>
      </c>
      <c r="T34" s="46">
        <v>11</v>
      </c>
      <c r="U34" s="45">
        <v>0</v>
      </c>
      <c r="V34" s="46">
        <v>0</v>
      </c>
    </row>
    <row r="35" spans="1:22" x14ac:dyDescent="0.25">
      <c r="A35" s="44">
        <v>561</v>
      </c>
      <c r="B35" s="121" t="s">
        <v>126</v>
      </c>
      <c r="C35" s="121"/>
      <c r="D35" s="121"/>
      <c r="E35" s="121"/>
      <c r="F35" s="121"/>
      <c r="G35" s="121"/>
      <c r="H35" s="122"/>
      <c r="I35" s="45">
        <v>5</v>
      </c>
      <c r="J35" s="46">
        <v>69</v>
      </c>
      <c r="K35" s="45">
        <v>5</v>
      </c>
      <c r="L35" s="46">
        <v>68</v>
      </c>
      <c r="M35" s="45">
        <v>4</v>
      </c>
      <c r="N35" s="46">
        <v>50</v>
      </c>
      <c r="O35" s="45">
        <v>7</v>
      </c>
      <c r="P35" s="46">
        <v>24</v>
      </c>
      <c r="Q35" s="45">
        <v>7</v>
      </c>
      <c r="R35" s="46">
        <v>39</v>
      </c>
      <c r="S35" s="45">
        <v>9</v>
      </c>
      <c r="T35" s="46">
        <v>22</v>
      </c>
      <c r="U35" s="45">
        <v>6</v>
      </c>
      <c r="V35" s="46">
        <v>0</v>
      </c>
    </row>
    <row r="36" spans="1:22" x14ac:dyDescent="0.25">
      <c r="A36" s="44">
        <v>611</v>
      </c>
      <c r="B36" s="121" t="s">
        <v>127</v>
      </c>
      <c r="C36" s="121"/>
      <c r="D36" s="121"/>
      <c r="E36" s="121"/>
      <c r="F36" s="121"/>
      <c r="G36" s="121"/>
      <c r="H36" s="122"/>
      <c r="I36" s="45">
        <v>1</v>
      </c>
      <c r="J36" s="46">
        <v>39</v>
      </c>
      <c r="K36" s="45">
        <v>1</v>
      </c>
      <c r="L36" s="46">
        <v>41</v>
      </c>
      <c r="M36" s="45">
        <v>1</v>
      </c>
      <c r="N36" s="46">
        <v>22</v>
      </c>
      <c r="O36" s="45">
        <v>1</v>
      </c>
      <c r="P36" s="46">
        <v>16</v>
      </c>
      <c r="Q36" s="45">
        <v>2</v>
      </c>
      <c r="R36" s="46">
        <v>29</v>
      </c>
      <c r="S36" s="45">
        <v>1</v>
      </c>
      <c r="T36" s="46">
        <v>19</v>
      </c>
      <c r="U36" s="45">
        <v>6</v>
      </c>
      <c r="V36" s="46">
        <v>0</v>
      </c>
    </row>
    <row r="37" spans="1:22" x14ac:dyDescent="0.25">
      <c r="A37" s="44">
        <v>621</v>
      </c>
      <c r="B37" s="121" t="s">
        <v>128</v>
      </c>
      <c r="C37" s="121"/>
      <c r="D37" s="121"/>
      <c r="E37" s="121"/>
      <c r="F37" s="121"/>
      <c r="G37" s="121"/>
      <c r="H37" s="122"/>
      <c r="I37" s="45">
        <v>3</v>
      </c>
      <c r="J37" s="46">
        <v>53</v>
      </c>
      <c r="K37" s="45">
        <v>3</v>
      </c>
      <c r="L37" s="46">
        <v>51</v>
      </c>
      <c r="M37" s="45">
        <v>5</v>
      </c>
      <c r="N37" s="46">
        <v>29</v>
      </c>
      <c r="O37" s="45">
        <v>3</v>
      </c>
      <c r="P37" s="46">
        <v>21</v>
      </c>
      <c r="Q37" s="45">
        <v>3</v>
      </c>
      <c r="R37" s="46">
        <v>38</v>
      </c>
      <c r="S37" s="45">
        <v>4</v>
      </c>
      <c r="T37" s="46">
        <v>7</v>
      </c>
      <c r="U37" s="45">
        <v>6</v>
      </c>
      <c r="V37" s="46">
        <v>1</v>
      </c>
    </row>
    <row r="38" spans="1:22" x14ac:dyDescent="0.25">
      <c r="A38" s="44">
        <v>622</v>
      </c>
      <c r="B38" s="121" t="s">
        <v>129</v>
      </c>
      <c r="C38" s="121"/>
      <c r="D38" s="121"/>
      <c r="E38" s="121"/>
      <c r="F38" s="121"/>
      <c r="G38" s="121"/>
      <c r="H38" s="122"/>
      <c r="I38" s="45">
        <v>2</v>
      </c>
      <c r="J38" s="46">
        <v>28</v>
      </c>
      <c r="K38" s="45">
        <v>2</v>
      </c>
      <c r="L38" s="46">
        <v>29</v>
      </c>
      <c r="M38" s="45">
        <v>2</v>
      </c>
      <c r="N38" s="46">
        <v>12</v>
      </c>
      <c r="O38" s="45">
        <v>2</v>
      </c>
      <c r="P38" s="46">
        <v>9</v>
      </c>
      <c r="Q38" s="45">
        <v>1</v>
      </c>
      <c r="R38" s="46">
        <v>23</v>
      </c>
      <c r="S38" s="45">
        <v>2</v>
      </c>
      <c r="T38" s="46">
        <v>10</v>
      </c>
      <c r="U38" s="45">
        <v>6</v>
      </c>
      <c r="V38" s="46">
        <v>2</v>
      </c>
    </row>
    <row r="39" spans="1:22" x14ac:dyDescent="0.25">
      <c r="A39" s="44">
        <v>623</v>
      </c>
      <c r="B39" s="121" t="s">
        <v>130</v>
      </c>
      <c r="C39" s="121"/>
      <c r="D39" s="121"/>
      <c r="E39" s="121"/>
      <c r="F39" s="121"/>
      <c r="G39" s="121"/>
      <c r="H39" s="122"/>
      <c r="I39" s="45">
        <v>6</v>
      </c>
      <c r="J39" s="46">
        <v>58</v>
      </c>
      <c r="K39" s="45">
        <v>7</v>
      </c>
      <c r="L39" s="46">
        <v>59</v>
      </c>
      <c r="M39" s="45">
        <v>3</v>
      </c>
      <c r="N39" s="46">
        <v>31</v>
      </c>
      <c r="O39" s="45">
        <v>12</v>
      </c>
      <c r="P39" s="46">
        <v>23</v>
      </c>
      <c r="Q39" s="45">
        <v>4</v>
      </c>
      <c r="R39" s="46">
        <v>26</v>
      </c>
      <c r="S39" s="45">
        <v>11</v>
      </c>
      <c r="T39" s="46">
        <v>16</v>
      </c>
      <c r="U39" s="45">
        <v>4</v>
      </c>
      <c r="V39" s="46">
        <v>0</v>
      </c>
    </row>
    <row r="40" spans="1:22" x14ac:dyDescent="0.25">
      <c r="A40" s="44">
        <v>624</v>
      </c>
      <c r="B40" s="121" t="s">
        <v>131</v>
      </c>
      <c r="C40" s="121"/>
      <c r="D40" s="121"/>
      <c r="E40" s="121"/>
      <c r="F40" s="121"/>
      <c r="G40" s="121"/>
      <c r="H40" s="122"/>
      <c r="I40" s="45">
        <v>11</v>
      </c>
      <c r="J40" s="46">
        <v>81</v>
      </c>
      <c r="K40" s="45">
        <v>13</v>
      </c>
      <c r="L40" s="46">
        <v>81</v>
      </c>
      <c r="M40" s="45">
        <v>6</v>
      </c>
      <c r="N40" s="46">
        <v>41</v>
      </c>
      <c r="O40" s="45">
        <v>6</v>
      </c>
      <c r="P40" s="46">
        <v>25</v>
      </c>
      <c r="Q40" s="45">
        <v>12</v>
      </c>
      <c r="R40" s="46">
        <v>44</v>
      </c>
      <c r="S40" s="45">
        <v>20</v>
      </c>
      <c r="T40" s="46">
        <v>26</v>
      </c>
      <c r="U40" s="45">
        <v>2</v>
      </c>
      <c r="V40" s="46">
        <v>0</v>
      </c>
    </row>
    <row r="41" spans="1:22" x14ac:dyDescent="0.25">
      <c r="A41" s="44">
        <v>722</v>
      </c>
      <c r="B41" s="121" t="s">
        <v>132</v>
      </c>
      <c r="C41" s="121"/>
      <c r="D41" s="121"/>
      <c r="E41" s="121"/>
      <c r="F41" s="121"/>
      <c r="G41" s="121"/>
      <c r="H41" s="122"/>
      <c r="I41" s="45">
        <v>14</v>
      </c>
      <c r="J41" s="46">
        <v>88</v>
      </c>
      <c r="K41" s="45">
        <v>14</v>
      </c>
      <c r="L41" s="46">
        <v>88</v>
      </c>
      <c r="M41" s="45">
        <v>15</v>
      </c>
      <c r="N41" s="46">
        <v>49</v>
      </c>
      <c r="O41" s="45">
        <v>10</v>
      </c>
      <c r="P41" s="46">
        <v>26</v>
      </c>
      <c r="Q41" s="45">
        <v>10</v>
      </c>
      <c r="R41" s="46">
        <v>51</v>
      </c>
      <c r="S41" s="45">
        <v>6</v>
      </c>
      <c r="T41" s="46">
        <v>27</v>
      </c>
      <c r="U41" s="45">
        <v>3</v>
      </c>
      <c r="V41" s="46">
        <v>0</v>
      </c>
    </row>
    <row r="42" spans="1:22" x14ac:dyDescent="0.25">
      <c r="A42" s="44">
        <v>813</v>
      </c>
      <c r="B42" s="121" t="s">
        <v>133</v>
      </c>
      <c r="C42" s="121"/>
      <c r="D42" s="121"/>
      <c r="E42" s="121"/>
      <c r="F42" s="121"/>
      <c r="G42" s="121"/>
      <c r="H42" s="122"/>
      <c r="I42" s="45">
        <v>24</v>
      </c>
      <c r="J42" s="46">
        <v>64</v>
      </c>
      <c r="K42" s="45">
        <v>24</v>
      </c>
      <c r="L42" s="46">
        <v>64</v>
      </c>
      <c r="M42" s="45">
        <v>17</v>
      </c>
      <c r="N42" s="46">
        <v>36</v>
      </c>
      <c r="O42" s="45">
        <v>24</v>
      </c>
      <c r="P42" s="46">
        <v>17</v>
      </c>
      <c r="Q42" s="45">
        <v>29</v>
      </c>
      <c r="R42" s="46">
        <v>24</v>
      </c>
      <c r="S42" s="45">
        <v>23</v>
      </c>
      <c r="T42" s="46">
        <v>23</v>
      </c>
      <c r="U42" s="45">
        <v>0</v>
      </c>
      <c r="V42" s="46">
        <v>0</v>
      </c>
    </row>
    <row r="43" spans="1:22" x14ac:dyDescent="0.25">
      <c r="A43" s="44">
        <v>921</v>
      </c>
      <c r="B43" s="121" t="s">
        <v>134</v>
      </c>
      <c r="C43" s="121"/>
      <c r="D43" s="121"/>
      <c r="E43" s="121"/>
      <c r="F43" s="121"/>
      <c r="G43" s="121"/>
      <c r="H43" s="122"/>
      <c r="I43" s="45">
        <v>7</v>
      </c>
      <c r="J43" s="46">
        <v>37</v>
      </c>
      <c r="K43" s="45">
        <v>6</v>
      </c>
      <c r="L43" s="46">
        <v>38</v>
      </c>
      <c r="M43" s="45">
        <v>8</v>
      </c>
      <c r="N43" s="46">
        <v>27</v>
      </c>
      <c r="O43" s="45">
        <v>4</v>
      </c>
      <c r="P43" s="46">
        <v>15</v>
      </c>
      <c r="Q43" s="45">
        <v>10</v>
      </c>
      <c r="R43" s="46">
        <v>13</v>
      </c>
      <c r="S43" s="45">
        <v>9</v>
      </c>
      <c r="T43" s="46">
        <v>14</v>
      </c>
      <c r="U43" s="45">
        <v>6</v>
      </c>
      <c r="V43" s="46">
        <v>0</v>
      </c>
    </row>
    <row r="44" spans="1:22" x14ac:dyDescent="0.25">
      <c r="A44" s="48">
        <v>922</v>
      </c>
      <c r="B44" s="123" t="s">
        <v>135</v>
      </c>
      <c r="C44" s="123"/>
      <c r="D44" s="123"/>
      <c r="E44" s="123"/>
      <c r="F44" s="123"/>
      <c r="G44" s="123"/>
      <c r="H44" s="124"/>
      <c r="I44" s="49">
        <v>39</v>
      </c>
      <c r="J44" s="50">
        <v>38</v>
      </c>
      <c r="K44" s="49">
        <v>39</v>
      </c>
      <c r="L44" s="50">
        <v>37</v>
      </c>
      <c r="M44" s="49">
        <v>23</v>
      </c>
      <c r="N44" s="50">
        <v>20</v>
      </c>
      <c r="O44" s="49" t="s">
        <v>94</v>
      </c>
      <c r="P44" s="50" t="s">
        <v>94</v>
      </c>
      <c r="Q44" s="49">
        <v>41</v>
      </c>
      <c r="R44" s="50">
        <v>20</v>
      </c>
      <c r="S44" s="49" t="s">
        <v>94</v>
      </c>
      <c r="T44" s="50" t="s">
        <v>94</v>
      </c>
      <c r="U44" s="49">
        <v>0</v>
      </c>
      <c r="V44" s="50">
        <v>0</v>
      </c>
    </row>
  </sheetData>
  <mergeCells count="37">
    <mergeCell ref="B15:H15"/>
    <mergeCell ref="B16:H16"/>
    <mergeCell ref="B17:H17"/>
    <mergeCell ref="B12:H12"/>
    <mergeCell ref="I1:J1"/>
    <mergeCell ref="B4:H4"/>
    <mergeCell ref="B7:H7"/>
    <mergeCell ref="B11:H11"/>
    <mergeCell ref="K1:L1"/>
    <mergeCell ref="M1:N1"/>
    <mergeCell ref="O1:P1"/>
    <mergeCell ref="U1:V1"/>
    <mergeCell ref="B3:H3"/>
    <mergeCell ref="Q1:R1"/>
    <mergeCell ref="S1:T1"/>
    <mergeCell ref="B18:H18"/>
    <mergeCell ref="B19:H19"/>
    <mergeCell ref="B37:H37"/>
    <mergeCell ref="B25:H25"/>
    <mergeCell ref="B26:H26"/>
    <mergeCell ref="B27:H27"/>
    <mergeCell ref="B28:H28"/>
    <mergeCell ref="B29:H29"/>
    <mergeCell ref="B30:H30"/>
    <mergeCell ref="B31:H31"/>
    <mergeCell ref="B33:H33"/>
    <mergeCell ref="B34:H34"/>
    <mergeCell ref="B35:H35"/>
    <mergeCell ref="B36:H36"/>
    <mergeCell ref="B20:H20"/>
    <mergeCell ref="B44:H44"/>
    <mergeCell ref="B38:H38"/>
    <mergeCell ref="B39:H39"/>
    <mergeCell ref="B40:H40"/>
    <mergeCell ref="B41:H41"/>
    <mergeCell ref="B42:H42"/>
    <mergeCell ref="B43:H43"/>
  </mergeCells>
  <printOptions horizontalCentered="1"/>
  <pageMargins left="0.2" right="0.2" top="0.5" bottom="0.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workbookViewId="0"/>
  </sheetViews>
  <sheetFormatPr defaultRowHeight="15" x14ac:dyDescent="0.25"/>
  <sheetData>
    <row r="1" spans="1:28" x14ac:dyDescent="0.25">
      <c r="A1" s="20" t="s">
        <v>198</v>
      </c>
    </row>
    <row r="4" spans="1:28" x14ac:dyDescent="0.25">
      <c r="B4" s="14" t="s">
        <v>140</v>
      </c>
      <c r="Q4" s="14" t="s">
        <v>151</v>
      </c>
    </row>
    <row r="5" spans="1:28" x14ac:dyDescent="0.25">
      <c r="B5" s="133" t="s">
        <v>32</v>
      </c>
      <c r="C5" s="133"/>
      <c r="D5" s="112" t="s">
        <v>33</v>
      </c>
      <c r="E5" s="112"/>
      <c r="F5" s="112" t="s">
        <v>34</v>
      </c>
      <c r="G5" s="112"/>
      <c r="H5" s="112" t="s">
        <v>19</v>
      </c>
      <c r="I5" s="112"/>
      <c r="J5" s="112" t="s">
        <v>11</v>
      </c>
      <c r="K5" s="112"/>
      <c r="L5" s="112" t="s">
        <v>12</v>
      </c>
      <c r="M5" s="112"/>
      <c r="Q5" s="133" t="s">
        <v>32</v>
      </c>
      <c r="R5" s="133"/>
      <c r="S5" s="112" t="s">
        <v>33</v>
      </c>
      <c r="T5" s="112"/>
      <c r="U5" s="112" t="s">
        <v>34</v>
      </c>
      <c r="V5" s="112"/>
      <c r="W5" s="112" t="s">
        <v>19</v>
      </c>
      <c r="X5" s="112"/>
      <c r="Y5" s="112" t="s">
        <v>11</v>
      </c>
      <c r="Z5" s="112"/>
      <c r="AA5" s="112" t="s">
        <v>12</v>
      </c>
      <c r="AB5" s="112"/>
    </row>
    <row r="6" spans="1:28" x14ac:dyDescent="0.25">
      <c r="A6" s="34" t="s">
        <v>52</v>
      </c>
      <c r="B6" s="34" t="s">
        <v>51</v>
      </c>
      <c r="C6" s="34" t="s">
        <v>13</v>
      </c>
      <c r="D6" s="34" t="s">
        <v>51</v>
      </c>
      <c r="E6" s="34" t="s">
        <v>13</v>
      </c>
      <c r="F6" s="34" t="s">
        <v>51</v>
      </c>
      <c r="G6" s="34" t="s">
        <v>13</v>
      </c>
      <c r="H6" s="34" t="s">
        <v>51</v>
      </c>
      <c r="I6" s="34" t="s">
        <v>13</v>
      </c>
      <c r="J6" s="34" t="s">
        <v>51</v>
      </c>
      <c r="K6" s="34" t="s">
        <v>13</v>
      </c>
      <c r="L6" s="34" t="s">
        <v>51</v>
      </c>
      <c r="M6" s="34" t="s">
        <v>13</v>
      </c>
      <c r="P6" s="35" t="s">
        <v>52</v>
      </c>
      <c r="Q6" s="35" t="s">
        <v>51</v>
      </c>
      <c r="R6" s="35" t="s">
        <v>13</v>
      </c>
      <c r="S6" s="35" t="s">
        <v>51</v>
      </c>
      <c r="T6" s="35" t="s">
        <v>13</v>
      </c>
      <c r="U6" s="35" t="s">
        <v>51</v>
      </c>
      <c r="V6" s="35" t="s">
        <v>13</v>
      </c>
      <c r="W6" s="35" t="s">
        <v>51</v>
      </c>
      <c r="X6" s="35" t="s">
        <v>13</v>
      </c>
      <c r="Y6" s="35" t="s">
        <v>51</v>
      </c>
      <c r="Z6" s="35" t="s">
        <v>13</v>
      </c>
      <c r="AA6" s="35" t="s">
        <v>51</v>
      </c>
      <c r="AB6" s="35" t="s">
        <v>13</v>
      </c>
    </row>
    <row r="7" spans="1:28" x14ac:dyDescent="0.25">
      <c r="A7">
        <v>1</v>
      </c>
      <c r="B7" s="55">
        <v>611</v>
      </c>
      <c r="C7" s="3">
        <v>16591</v>
      </c>
      <c r="D7" s="55">
        <v>611</v>
      </c>
      <c r="E7" s="3">
        <v>907</v>
      </c>
      <c r="F7" s="55">
        <v>611</v>
      </c>
      <c r="G7" s="3">
        <v>286</v>
      </c>
      <c r="H7" s="56">
        <v>622</v>
      </c>
      <c r="I7" s="3">
        <v>555</v>
      </c>
      <c r="J7" s="55">
        <v>611</v>
      </c>
      <c r="K7" s="3">
        <v>210</v>
      </c>
      <c r="L7" s="55">
        <v>611</v>
      </c>
      <c r="M7" s="3">
        <v>18363</v>
      </c>
      <c r="P7">
        <v>1</v>
      </c>
      <c r="Q7" s="55">
        <v>611</v>
      </c>
      <c r="R7" s="3">
        <v>17202</v>
      </c>
      <c r="S7" s="55">
        <v>611</v>
      </c>
      <c r="T7" s="3">
        <v>972</v>
      </c>
      <c r="U7" s="55">
        <v>611</v>
      </c>
      <c r="V7" s="3">
        <v>314</v>
      </c>
      <c r="W7" s="56">
        <v>622</v>
      </c>
      <c r="X7" s="3">
        <v>514</v>
      </c>
      <c r="Y7" s="55">
        <v>611</v>
      </c>
      <c r="Z7" s="3">
        <v>211</v>
      </c>
      <c r="AA7" s="55">
        <v>611</v>
      </c>
      <c r="AB7" s="3">
        <v>19113</v>
      </c>
    </row>
    <row r="8" spans="1:28" x14ac:dyDescent="0.25">
      <c r="A8">
        <v>2</v>
      </c>
      <c r="B8" s="56">
        <v>622</v>
      </c>
      <c r="C8" s="3">
        <v>9965</v>
      </c>
      <c r="D8" s="56">
        <v>622</v>
      </c>
      <c r="E8" s="3">
        <v>626</v>
      </c>
      <c r="F8" s="56">
        <v>622</v>
      </c>
      <c r="G8" s="3">
        <v>227</v>
      </c>
      <c r="H8" s="55">
        <v>611</v>
      </c>
      <c r="I8" s="3">
        <v>369</v>
      </c>
      <c r="J8" s="56">
        <v>622</v>
      </c>
      <c r="K8" s="3">
        <v>138</v>
      </c>
      <c r="L8" s="56">
        <v>622</v>
      </c>
      <c r="M8" s="3">
        <v>11511</v>
      </c>
      <c r="P8">
        <v>2</v>
      </c>
      <c r="Q8" s="56">
        <v>622</v>
      </c>
      <c r="R8" s="3">
        <v>9032</v>
      </c>
      <c r="S8" s="56">
        <v>622</v>
      </c>
      <c r="T8" s="3">
        <v>574</v>
      </c>
      <c r="U8" s="56">
        <v>622</v>
      </c>
      <c r="V8" s="3">
        <v>191</v>
      </c>
      <c r="W8" s="55">
        <v>611</v>
      </c>
      <c r="X8" s="3">
        <v>414</v>
      </c>
      <c r="Y8" s="56">
        <v>622</v>
      </c>
      <c r="Z8" s="3">
        <v>117</v>
      </c>
      <c r="AA8" s="56">
        <v>622</v>
      </c>
      <c r="AB8" s="3">
        <v>10428</v>
      </c>
    </row>
    <row r="9" spans="1:28" x14ac:dyDescent="0.25">
      <c r="A9">
        <v>3</v>
      </c>
      <c r="B9" s="57">
        <v>541</v>
      </c>
      <c r="C9" s="3">
        <v>5637</v>
      </c>
      <c r="D9" s="58">
        <v>561</v>
      </c>
      <c r="E9" s="3">
        <v>336</v>
      </c>
      <c r="F9" s="56">
        <v>621</v>
      </c>
      <c r="G9" s="3">
        <v>96</v>
      </c>
      <c r="H9" s="56">
        <v>621</v>
      </c>
      <c r="I9" s="3">
        <v>327</v>
      </c>
      <c r="J9" s="57">
        <v>541</v>
      </c>
      <c r="K9" s="3">
        <v>101</v>
      </c>
      <c r="L9" s="57">
        <v>541</v>
      </c>
      <c r="M9" s="3">
        <v>6191</v>
      </c>
      <c r="P9">
        <v>3</v>
      </c>
      <c r="Q9" s="56">
        <v>621</v>
      </c>
      <c r="R9" s="3">
        <v>5941</v>
      </c>
      <c r="S9" s="56">
        <v>623</v>
      </c>
      <c r="T9" s="3">
        <v>294</v>
      </c>
      <c r="U9" s="56">
        <v>621</v>
      </c>
      <c r="V9" s="3">
        <v>107</v>
      </c>
      <c r="W9" s="56">
        <v>621</v>
      </c>
      <c r="X9" s="3">
        <v>376</v>
      </c>
      <c r="Y9" s="57">
        <v>541</v>
      </c>
      <c r="Z9" s="3">
        <v>99</v>
      </c>
      <c r="AA9" s="56">
        <v>621</v>
      </c>
      <c r="AB9" s="3">
        <v>6789</v>
      </c>
    </row>
    <row r="10" spans="1:28" x14ac:dyDescent="0.25">
      <c r="A10">
        <v>4</v>
      </c>
      <c r="B10" s="56">
        <v>621</v>
      </c>
      <c r="C10" s="3">
        <v>5021</v>
      </c>
      <c r="D10" s="56">
        <v>623</v>
      </c>
      <c r="E10" s="3">
        <v>311</v>
      </c>
      <c r="F10" s="57">
        <v>541</v>
      </c>
      <c r="G10" s="3">
        <v>78</v>
      </c>
      <c r="H10" s="56">
        <v>623</v>
      </c>
      <c r="I10" s="3">
        <v>309</v>
      </c>
      <c r="J10" s="56">
        <v>621</v>
      </c>
      <c r="K10" s="3">
        <v>72</v>
      </c>
      <c r="L10" s="56">
        <v>621</v>
      </c>
      <c r="M10" s="3">
        <v>5748</v>
      </c>
      <c r="P10">
        <v>4</v>
      </c>
      <c r="Q10" s="57">
        <v>541</v>
      </c>
      <c r="R10" s="3">
        <v>5792</v>
      </c>
      <c r="S10" s="58">
        <v>561</v>
      </c>
      <c r="T10" s="3">
        <v>283</v>
      </c>
      <c r="U10" s="60">
        <v>921</v>
      </c>
      <c r="V10" s="3">
        <v>85</v>
      </c>
      <c r="W10" s="56">
        <v>623</v>
      </c>
      <c r="X10" s="3">
        <v>308</v>
      </c>
      <c r="Y10" s="56">
        <v>621</v>
      </c>
      <c r="Z10" s="3">
        <v>93</v>
      </c>
      <c r="AA10" s="57">
        <v>541</v>
      </c>
      <c r="AB10" s="3">
        <v>6381</v>
      </c>
    </row>
    <row r="11" spans="1:28" x14ac:dyDescent="0.25">
      <c r="A11">
        <v>5</v>
      </c>
      <c r="B11" s="58">
        <v>561</v>
      </c>
      <c r="C11" s="3">
        <v>2978</v>
      </c>
      <c r="D11" s="56">
        <v>624</v>
      </c>
      <c r="E11" s="3">
        <v>282</v>
      </c>
      <c r="F11" s="60">
        <v>921</v>
      </c>
      <c r="G11" s="3">
        <v>67</v>
      </c>
      <c r="H11" s="67">
        <v>238</v>
      </c>
      <c r="I11" s="3">
        <v>279</v>
      </c>
      <c r="J11" s="58">
        <v>561</v>
      </c>
      <c r="K11" s="3">
        <v>44</v>
      </c>
      <c r="L11" s="58">
        <v>561</v>
      </c>
      <c r="M11" s="3">
        <v>3555</v>
      </c>
      <c r="P11">
        <v>5</v>
      </c>
      <c r="Q11" s="58">
        <v>561</v>
      </c>
      <c r="R11" s="3">
        <v>2703</v>
      </c>
      <c r="S11" s="56">
        <v>621</v>
      </c>
      <c r="T11" s="3">
        <v>272</v>
      </c>
      <c r="U11" s="57">
        <v>541</v>
      </c>
      <c r="V11" s="3">
        <v>84</v>
      </c>
      <c r="W11" s="67">
        <v>238</v>
      </c>
      <c r="X11" s="3">
        <v>247</v>
      </c>
      <c r="Y11" s="61">
        <v>325</v>
      </c>
      <c r="Z11" s="3">
        <v>49</v>
      </c>
      <c r="AA11" s="58">
        <v>561</v>
      </c>
      <c r="AB11" s="3">
        <v>3226</v>
      </c>
    </row>
    <row r="12" spans="1:28" x14ac:dyDescent="0.25">
      <c r="A12">
        <v>6</v>
      </c>
      <c r="B12" s="70">
        <v>522</v>
      </c>
      <c r="C12" s="3">
        <v>2575</v>
      </c>
      <c r="D12" s="56">
        <v>621</v>
      </c>
      <c r="E12" s="3">
        <v>232</v>
      </c>
      <c r="F12" s="56">
        <v>624</v>
      </c>
      <c r="G12" s="3">
        <v>62</v>
      </c>
      <c r="H12" s="57">
        <v>541</v>
      </c>
      <c r="I12" s="3">
        <v>215</v>
      </c>
      <c r="J12" s="58">
        <v>561</v>
      </c>
      <c r="K12" s="3">
        <v>44</v>
      </c>
      <c r="L12" s="56">
        <v>623</v>
      </c>
      <c r="M12" s="3">
        <v>3170</v>
      </c>
      <c r="P12">
        <v>6</v>
      </c>
      <c r="Q12" s="60">
        <v>921</v>
      </c>
      <c r="R12" s="3">
        <v>2620</v>
      </c>
      <c r="S12" s="56">
        <v>624</v>
      </c>
      <c r="T12" s="3">
        <v>238</v>
      </c>
      <c r="U12" s="56">
        <v>624</v>
      </c>
      <c r="V12" s="3">
        <v>59</v>
      </c>
      <c r="W12" s="57">
        <v>541</v>
      </c>
      <c r="X12" s="3">
        <v>215</v>
      </c>
      <c r="Y12" s="71">
        <v>722</v>
      </c>
      <c r="Z12" s="3">
        <v>43</v>
      </c>
      <c r="AA12" s="56">
        <v>623</v>
      </c>
      <c r="AB12" s="3">
        <v>3101</v>
      </c>
    </row>
    <row r="13" spans="1:28" x14ac:dyDescent="0.25">
      <c r="A13">
        <v>7</v>
      </c>
      <c r="B13" s="56">
        <v>623</v>
      </c>
      <c r="C13" s="3">
        <v>2484</v>
      </c>
      <c r="D13" s="60">
        <v>921</v>
      </c>
      <c r="E13" s="3">
        <v>187</v>
      </c>
      <c r="F13" s="70">
        <v>522</v>
      </c>
      <c r="G13" s="3">
        <v>58</v>
      </c>
      <c r="H13" s="58">
        <v>561</v>
      </c>
      <c r="I13" s="3">
        <v>144</v>
      </c>
      <c r="J13" s="61">
        <v>325</v>
      </c>
      <c r="K13" s="3">
        <v>43</v>
      </c>
      <c r="L13" s="70">
        <v>522</v>
      </c>
      <c r="M13" s="3">
        <v>2927</v>
      </c>
      <c r="P13">
        <v>7</v>
      </c>
      <c r="Q13" s="56">
        <v>623</v>
      </c>
      <c r="R13" s="3">
        <v>2432</v>
      </c>
      <c r="S13" s="70">
        <v>524</v>
      </c>
      <c r="T13" s="3">
        <v>198</v>
      </c>
      <c r="U13" s="58">
        <v>561</v>
      </c>
      <c r="V13" s="3">
        <v>56</v>
      </c>
      <c r="W13" s="58">
        <v>561</v>
      </c>
      <c r="X13" s="3">
        <v>153</v>
      </c>
      <c r="Y13" s="61">
        <v>336</v>
      </c>
      <c r="Z13" s="3">
        <v>37</v>
      </c>
      <c r="AA13" s="60">
        <v>921</v>
      </c>
      <c r="AB13" s="3">
        <v>3017</v>
      </c>
    </row>
    <row r="14" spans="1:28" x14ac:dyDescent="0.25">
      <c r="A14">
        <v>8</v>
      </c>
      <c r="B14" s="71">
        <v>722</v>
      </c>
      <c r="C14" s="3">
        <v>2458</v>
      </c>
      <c r="D14" s="70">
        <v>522</v>
      </c>
      <c r="E14" s="3">
        <v>164</v>
      </c>
      <c r="F14" s="58">
        <v>561</v>
      </c>
      <c r="G14" s="3">
        <v>53</v>
      </c>
      <c r="H14" s="61">
        <v>336</v>
      </c>
      <c r="I14" s="3">
        <v>101</v>
      </c>
      <c r="J14" s="61">
        <v>336</v>
      </c>
      <c r="K14" s="3">
        <v>38</v>
      </c>
      <c r="L14" s="71">
        <v>722</v>
      </c>
      <c r="M14" s="3">
        <v>2713</v>
      </c>
      <c r="P14">
        <v>8</v>
      </c>
      <c r="Q14" s="70">
        <v>522</v>
      </c>
      <c r="R14" s="3">
        <v>2415</v>
      </c>
      <c r="S14" s="60">
        <v>921</v>
      </c>
      <c r="T14" s="3">
        <v>194</v>
      </c>
      <c r="U14" s="61">
        <v>331</v>
      </c>
      <c r="V14" s="3">
        <v>48</v>
      </c>
      <c r="W14" s="61">
        <v>336</v>
      </c>
      <c r="X14" s="3">
        <v>103</v>
      </c>
      <c r="Y14" s="70">
        <v>522</v>
      </c>
      <c r="Z14" s="3">
        <v>36</v>
      </c>
      <c r="AA14" s="70">
        <v>522</v>
      </c>
      <c r="AB14" s="3">
        <v>2713</v>
      </c>
    </row>
    <row r="15" spans="1:28" x14ac:dyDescent="0.25">
      <c r="A15">
        <v>9</v>
      </c>
      <c r="B15" s="60">
        <v>921</v>
      </c>
      <c r="C15" s="3">
        <v>2287</v>
      </c>
      <c r="D15" s="57">
        <v>541</v>
      </c>
      <c r="E15" s="3">
        <v>160</v>
      </c>
      <c r="F15" s="56">
        <v>623</v>
      </c>
      <c r="G15" s="3">
        <v>47</v>
      </c>
      <c r="H15" s="71">
        <v>722</v>
      </c>
      <c r="I15" s="3">
        <v>99</v>
      </c>
      <c r="J15" s="70">
        <v>522</v>
      </c>
      <c r="K15" s="3">
        <v>33</v>
      </c>
      <c r="L15" s="60">
        <v>921</v>
      </c>
      <c r="M15" s="3">
        <v>2652</v>
      </c>
      <c r="P15">
        <v>9</v>
      </c>
      <c r="Q15" s="67">
        <v>238</v>
      </c>
      <c r="R15" s="3">
        <v>1983</v>
      </c>
      <c r="S15" s="57">
        <v>541</v>
      </c>
      <c r="T15" s="3">
        <v>191</v>
      </c>
      <c r="U15" s="70">
        <v>522</v>
      </c>
      <c r="V15" s="3">
        <v>44</v>
      </c>
      <c r="W15" s="70">
        <v>522</v>
      </c>
      <c r="X15" s="3">
        <v>93</v>
      </c>
      <c r="Y15" s="58">
        <v>561</v>
      </c>
      <c r="Z15" s="3">
        <v>31</v>
      </c>
      <c r="AA15" s="67">
        <v>238</v>
      </c>
      <c r="AB15" s="3">
        <v>2343</v>
      </c>
    </row>
    <row r="16" spans="1:28" x14ac:dyDescent="0.25">
      <c r="A16">
        <v>10</v>
      </c>
      <c r="B16" s="67">
        <v>238</v>
      </c>
      <c r="C16" s="3">
        <v>2085</v>
      </c>
      <c r="D16" s="70">
        <v>524</v>
      </c>
      <c r="E16" s="3">
        <v>153</v>
      </c>
      <c r="F16" s="67">
        <v>238</v>
      </c>
      <c r="G16" s="3">
        <v>41</v>
      </c>
      <c r="H16" s="70">
        <v>522</v>
      </c>
      <c r="I16" s="3">
        <v>97</v>
      </c>
      <c r="J16" s="72">
        <v>452</v>
      </c>
      <c r="K16" s="3">
        <v>28</v>
      </c>
      <c r="L16" s="67">
        <v>238</v>
      </c>
      <c r="M16" s="3">
        <v>2484</v>
      </c>
      <c r="P16">
        <v>10</v>
      </c>
      <c r="Q16" s="70">
        <v>524</v>
      </c>
      <c r="R16" s="3">
        <v>1804</v>
      </c>
      <c r="S16" s="60">
        <v>923</v>
      </c>
      <c r="T16" s="3">
        <v>126</v>
      </c>
      <c r="U16" s="71">
        <v>722</v>
      </c>
      <c r="V16" s="3">
        <v>42</v>
      </c>
      <c r="W16" s="71">
        <v>722</v>
      </c>
      <c r="X16" s="3">
        <v>87</v>
      </c>
      <c r="Y16" s="99"/>
      <c r="Z16" s="3"/>
      <c r="AA16" s="70">
        <v>524</v>
      </c>
      <c r="AB16" s="3">
        <v>2116</v>
      </c>
    </row>
    <row r="17" spans="1:28" x14ac:dyDescent="0.25">
      <c r="A17" t="s">
        <v>50</v>
      </c>
      <c r="C17" s="3">
        <v>52081</v>
      </c>
      <c r="E17" s="3">
        <v>3358</v>
      </c>
      <c r="G17" s="3">
        <v>1015</v>
      </c>
      <c r="I17" s="3">
        <v>2495</v>
      </c>
      <c r="K17" s="3">
        <v>751</v>
      </c>
      <c r="M17" s="3">
        <v>59314</v>
      </c>
      <c r="P17" t="s">
        <v>50</v>
      </c>
      <c r="R17" s="3">
        <v>51924</v>
      </c>
      <c r="T17" s="3">
        <v>3342</v>
      </c>
      <c r="V17" s="3">
        <v>1030</v>
      </c>
      <c r="X17" s="3">
        <v>2510</v>
      </c>
      <c r="Z17" s="3">
        <v>747</v>
      </c>
      <c r="AB17" s="3">
        <v>59227</v>
      </c>
    </row>
    <row r="18" spans="1:28" x14ac:dyDescent="0.25">
      <c r="A18" t="s">
        <v>12</v>
      </c>
      <c r="C18" s="3">
        <v>83540</v>
      </c>
      <c r="E18" s="3">
        <v>4993</v>
      </c>
      <c r="G18" s="3">
        <v>1624</v>
      </c>
      <c r="I18" s="3">
        <v>3866</v>
      </c>
      <c r="K18" s="3">
        <v>1214</v>
      </c>
      <c r="M18" s="3">
        <v>95237</v>
      </c>
      <c r="P18" t="s">
        <v>12</v>
      </c>
      <c r="R18" s="3">
        <v>83540</v>
      </c>
      <c r="T18" s="3">
        <v>4993</v>
      </c>
      <c r="V18" s="3">
        <v>1624</v>
      </c>
      <c r="X18" s="3">
        <v>3866</v>
      </c>
      <c r="Z18" s="3">
        <v>1214</v>
      </c>
      <c r="AB18" s="3">
        <v>95237</v>
      </c>
    </row>
    <row r="19" spans="1:28" x14ac:dyDescent="0.25">
      <c r="A19" s="7" t="s">
        <v>49</v>
      </c>
      <c r="C19" s="4">
        <v>0.62342590375867846</v>
      </c>
      <c r="E19" s="4">
        <v>0.672541558181454</v>
      </c>
      <c r="G19" s="4">
        <v>0.625</v>
      </c>
      <c r="I19" s="4">
        <v>0.64536989136057943</v>
      </c>
      <c r="K19" s="4">
        <v>0.61861614497528827</v>
      </c>
      <c r="M19" s="4">
        <v>0.62280416224786583</v>
      </c>
      <c r="P19" s="7" t="s">
        <v>49</v>
      </c>
      <c r="R19" s="4">
        <v>0.62154656451999046</v>
      </c>
      <c r="T19" s="4">
        <v>0.66933707190066094</v>
      </c>
      <c r="V19" s="4">
        <v>0.63423645320197042</v>
      </c>
      <c r="X19" s="4">
        <v>0.6492498706673564</v>
      </c>
      <c r="Z19" s="4">
        <v>0.6153212520593081</v>
      </c>
      <c r="AB19" s="4">
        <v>0.62189065174249503</v>
      </c>
    </row>
    <row r="20" spans="1:28" x14ac:dyDescent="0.25">
      <c r="A20" s="23"/>
      <c r="K20" s="34"/>
      <c r="P20" s="23"/>
      <c r="Z20" s="35"/>
    </row>
    <row r="21" spans="1:28" x14ac:dyDescent="0.25">
      <c r="A21" s="7" t="s">
        <v>48</v>
      </c>
      <c r="P21" s="7" t="s">
        <v>48</v>
      </c>
    </row>
    <row r="26" spans="1:28" x14ac:dyDescent="0.25">
      <c r="B26" s="133" t="s">
        <v>32</v>
      </c>
      <c r="C26" s="133"/>
      <c r="D26" s="112" t="s">
        <v>33</v>
      </c>
      <c r="E26" s="112"/>
      <c r="F26" s="112" t="s">
        <v>34</v>
      </c>
      <c r="G26" s="112"/>
      <c r="H26" s="112" t="s">
        <v>19</v>
      </c>
      <c r="I26" s="112"/>
      <c r="J26" s="112" t="s">
        <v>11</v>
      </c>
      <c r="K26" s="112"/>
      <c r="L26" s="112" t="s">
        <v>12</v>
      </c>
      <c r="M26" s="112"/>
      <c r="Q26" s="133" t="s">
        <v>32</v>
      </c>
      <c r="R26" s="133"/>
      <c r="S26" s="112" t="s">
        <v>33</v>
      </c>
      <c r="T26" s="112"/>
      <c r="U26" s="112" t="s">
        <v>34</v>
      </c>
      <c r="V26" s="112"/>
      <c r="W26" s="112" t="s">
        <v>19</v>
      </c>
      <c r="X26" s="112"/>
      <c r="Y26" s="112" t="s">
        <v>11</v>
      </c>
      <c r="Z26" s="112"/>
      <c r="AA26" s="112" t="s">
        <v>12</v>
      </c>
      <c r="AB26" s="112"/>
    </row>
    <row r="27" spans="1:28" x14ac:dyDescent="0.25">
      <c r="A27" s="35" t="s">
        <v>52</v>
      </c>
      <c r="B27" s="35" t="s">
        <v>51</v>
      </c>
      <c r="C27" s="35" t="s">
        <v>13</v>
      </c>
      <c r="D27" s="35" t="s">
        <v>51</v>
      </c>
      <c r="E27" s="35" t="s">
        <v>13</v>
      </c>
      <c r="F27" s="35" t="s">
        <v>51</v>
      </c>
      <c r="G27" s="35" t="s">
        <v>13</v>
      </c>
      <c r="H27" s="35" t="s">
        <v>51</v>
      </c>
      <c r="I27" s="35" t="s">
        <v>13</v>
      </c>
      <c r="J27" s="35" t="s">
        <v>51</v>
      </c>
      <c r="K27" s="35" t="s">
        <v>13</v>
      </c>
      <c r="L27" s="35" t="s">
        <v>51</v>
      </c>
      <c r="M27" s="35" t="s">
        <v>13</v>
      </c>
      <c r="P27" s="35" t="s">
        <v>52</v>
      </c>
      <c r="Q27" s="35" t="s">
        <v>51</v>
      </c>
      <c r="R27" s="35" t="s">
        <v>13</v>
      </c>
      <c r="S27" s="35" t="s">
        <v>51</v>
      </c>
      <c r="T27" s="35" t="s">
        <v>13</v>
      </c>
      <c r="U27" s="35" t="s">
        <v>51</v>
      </c>
      <c r="V27" s="35" t="s">
        <v>13</v>
      </c>
      <c r="W27" s="35" t="s">
        <v>51</v>
      </c>
      <c r="X27" s="35" t="s">
        <v>13</v>
      </c>
      <c r="Y27" s="35" t="s">
        <v>51</v>
      </c>
      <c r="Z27" s="35" t="s">
        <v>13</v>
      </c>
      <c r="AA27" s="35" t="s">
        <v>51</v>
      </c>
      <c r="AB27" s="35" t="s">
        <v>13</v>
      </c>
    </row>
    <row r="28" spans="1:28" x14ac:dyDescent="0.25">
      <c r="A28">
        <v>1</v>
      </c>
      <c r="B28" s="55">
        <v>611</v>
      </c>
      <c r="C28" s="4">
        <f>C7/$C$18</f>
        <v>0.19859947330620062</v>
      </c>
      <c r="D28" s="55">
        <v>611</v>
      </c>
      <c r="E28" s="4">
        <f>E7/$E$18</f>
        <v>0.18165431604245943</v>
      </c>
      <c r="F28" s="55">
        <v>611</v>
      </c>
      <c r="G28" s="4">
        <f>G7/$G$18</f>
        <v>0.17610837438423646</v>
      </c>
      <c r="H28" s="56">
        <v>622</v>
      </c>
      <c r="I28" s="4">
        <f>I7/$I$18</f>
        <v>0.14355923435075013</v>
      </c>
      <c r="J28" s="55">
        <v>611</v>
      </c>
      <c r="K28" s="4">
        <f>K7/$K$18</f>
        <v>0.17298187808896212</v>
      </c>
      <c r="L28" s="55">
        <v>611</v>
      </c>
      <c r="M28" s="3">
        <v>18363</v>
      </c>
      <c r="P28">
        <v>1</v>
      </c>
      <c r="Q28" s="55">
        <v>611</v>
      </c>
      <c r="R28" s="4">
        <f>R7/$C$18</f>
        <v>0.20591333492937514</v>
      </c>
      <c r="S28" s="55">
        <v>611</v>
      </c>
      <c r="T28" s="4">
        <f>T7/$E$18</f>
        <v>0.19467254155818145</v>
      </c>
      <c r="U28" s="55">
        <v>611</v>
      </c>
      <c r="V28" s="4">
        <f>V7/$G$18</f>
        <v>0.19334975369458129</v>
      </c>
      <c r="W28" s="56">
        <v>622</v>
      </c>
      <c r="X28" s="4">
        <f>X7/$I$18</f>
        <v>0.13295395757889292</v>
      </c>
      <c r="Y28" s="55">
        <v>611</v>
      </c>
      <c r="Z28" s="4">
        <f>Z7/$K$18</f>
        <v>0.17380560131795716</v>
      </c>
      <c r="AA28" s="55">
        <v>611</v>
      </c>
      <c r="AB28" s="3">
        <v>19113</v>
      </c>
    </row>
    <row r="29" spans="1:28" x14ac:dyDescent="0.25">
      <c r="A29">
        <v>2</v>
      </c>
      <c r="B29" s="56">
        <v>622</v>
      </c>
      <c r="C29" s="4">
        <f t="shared" ref="C29:C37" si="0">C8/$C$18</f>
        <v>0.11928417524539144</v>
      </c>
      <c r="D29" s="56">
        <v>622</v>
      </c>
      <c r="E29" s="4">
        <f t="shared" ref="E29:E37" si="1">E8/$E$18</f>
        <v>0.12537552573603045</v>
      </c>
      <c r="F29" s="56">
        <v>622</v>
      </c>
      <c r="G29" s="4">
        <f t="shared" ref="G29:G37" si="2">G8/$G$18</f>
        <v>0.13977832512315272</v>
      </c>
      <c r="H29" s="55">
        <v>611</v>
      </c>
      <c r="I29" s="4">
        <f t="shared" ref="I29:I37" si="3">I8/$I$18</f>
        <v>9.5447490946714952E-2</v>
      </c>
      <c r="J29" s="56">
        <v>622</v>
      </c>
      <c r="K29" s="4">
        <f t="shared" ref="K29:K37" si="4">K8/$K$18</f>
        <v>0.11367380560131796</v>
      </c>
      <c r="L29" s="56">
        <v>622</v>
      </c>
      <c r="M29" s="3">
        <v>11511</v>
      </c>
      <c r="P29">
        <v>2</v>
      </c>
      <c r="Q29" s="56">
        <v>622</v>
      </c>
      <c r="R29" s="4">
        <f t="shared" ref="R29:R37" si="5">R8/$C$18</f>
        <v>0.10811587263586306</v>
      </c>
      <c r="S29" s="56">
        <v>622</v>
      </c>
      <c r="T29" s="4">
        <f t="shared" ref="T29:T37" si="6">T8/$E$18</f>
        <v>0.11496094532345283</v>
      </c>
      <c r="U29" s="56">
        <v>622</v>
      </c>
      <c r="V29" s="4">
        <f t="shared" ref="V29:V37" si="7">V8/$G$18</f>
        <v>0.11761083743842364</v>
      </c>
      <c r="W29" s="55">
        <v>611</v>
      </c>
      <c r="X29" s="4">
        <f t="shared" ref="X29:X37" si="8">X8/$I$18</f>
        <v>0.10708742886704604</v>
      </c>
      <c r="Y29" s="56">
        <v>622</v>
      </c>
      <c r="Z29" s="4">
        <f t="shared" ref="Z29:Z36" si="9">Z8/$K$18</f>
        <v>9.637561779242175E-2</v>
      </c>
      <c r="AA29" s="56">
        <v>622</v>
      </c>
      <c r="AB29" s="3">
        <v>10428</v>
      </c>
    </row>
    <row r="30" spans="1:28" x14ac:dyDescent="0.25">
      <c r="A30">
        <v>3</v>
      </c>
      <c r="B30" s="57">
        <v>541</v>
      </c>
      <c r="C30" s="4">
        <f t="shared" si="0"/>
        <v>6.7476657888436681E-2</v>
      </c>
      <c r="D30" s="58">
        <v>561</v>
      </c>
      <c r="E30" s="4">
        <f t="shared" si="1"/>
        <v>6.7294211896655312E-2</v>
      </c>
      <c r="F30" s="56">
        <v>621</v>
      </c>
      <c r="G30" s="4">
        <f t="shared" si="2"/>
        <v>5.9113300492610835E-2</v>
      </c>
      <c r="H30" s="56">
        <v>621</v>
      </c>
      <c r="I30" s="4">
        <f t="shared" si="3"/>
        <v>8.4583548887739265E-2</v>
      </c>
      <c r="J30" s="57">
        <v>541</v>
      </c>
      <c r="K30" s="4">
        <f t="shared" si="4"/>
        <v>8.3196046128500817E-2</v>
      </c>
      <c r="L30" s="57">
        <v>541</v>
      </c>
      <c r="M30" s="3">
        <v>6191</v>
      </c>
      <c r="P30">
        <v>3</v>
      </c>
      <c r="Q30" s="56">
        <v>621</v>
      </c>
      <c r="R30" s="4">
        <f t="shared" si="5"/>
        <v>7.1115633229590622E-2</v>
      </c>
      <c r="S30" s="56">
        <v>623</v>
      </c>
      <c r="T30" s="4">
        <f t="shared" si="6"/>
        <v>5.88824354095734E-2</v>
      </c>
      <c r="U30" s="56">
        <v>621</v>
      </c>
      <c r="V30" s="4">
        <f t="shared" si="7"/>
        <v>6.5886699507389165E-2</v>
      </c>
      <c r="W30" s="56">
        <v>621</v>
      </c>
      <c r="X30" s="4">
        <f t="shared" si="8"/>
        <v>9.7258147956544236E-2</v>
      </c>
      <c r="Y30" s="57">
        <v>541</v>
      </c>
      <c r="Z30" s="4">
        <f t="shared" si="9"/>
        <v>8.1548599670510702E-2</v>
      </c>
      <c r="AA30" s="56">
        <v>621</v>
      </c>
      <c r="AB30" s="3">
        <v>6789</v>
      </c>
    </row>
    <row r="31" spans="1:28" x14ac:dyDescent="0.25">
      <c r="A31">
        <v>4</v>
      </c>
      <c r="B31" s="56">
        <v>621</v>
      </c>
      <c r="C31" s="4">
        <f t="shared" si="0"/>
        <v>6.0102944697151064E-2</v>
      </c>
      <c r="D31" s="56">
        <v>623</v>
      </c>
      <c r="E31" s="4">
        <f t="shared" si="1"/>
        <v>6.2287202082916084E-2</v>
      </c>
      <c r="F31" s="57">
        <v>541</v>
      </c>
      <c r="G31" s="4">
        <f t="shared" si="2"/>
        <v>4.8029556650246302E-2</v>
      </c>
      <c r="H31" s="56">
        <v>623</v>
      </c>
      <c r="I31" s="4">
        <f t="shared" si="3"/>
        <v>7.9927573719606834E-2</v>
      </c>
      <c r="J31" s="56">
        <v>621</v>
      </c>
      <c r="K31" s="4">
        <f t="shared" si="4"/>
        <v>5.9308072487644151E-2</v>
      </c>
      <c r="L31" s="56">
        <v>621</v>
      </c>
      <c r="M31" s="3">
        <v>5748</v>
      </c>
      <c r="P31">
        <v>4</v>
      </c>
      <c r="Q31" s="57">
        <v>541</v>
      </c>
      <c r="R31" s="4">
        <f t="shared" si="5"/>
        <v>6.9332056499880293E-2</v>
      </c>
      <c r="S31" s="58">
        <v>561</v>
      </c>
      <c r="T31" s="4">
        <f t="shared" si="6"/>
        <v>5.6679351091528142E-2</v>
      </c>
      <c r="U31" s="60">
        <v>921</v>
      </c>
      <c r="V31" s="4">
        <f t="shared" si="7"/>
        <v>5.2339901477832511E-2</v>
      </c>
      <c r="W31" s="56">
        <v>623</v>
      </c>
      <c r="X31" s="4">
        <f t="shared" si="8"/>
        <v>7.9668908432488361E-2</v>
      </c>
      <c r="Y31" s="56">
        <v>621</v>
      </c>
      <c r="Z31" s="4">
        <f t="shared" si="9"/>
        <v>7.6606260296540357E-2</v>
      </c>
      <c r="AA31" s="57">
        <v>541</v>
      </c>
      <c r="AB31" s="3">
        <v>6381</v>
      </c>
    </row>
    <row r="32" spans="1:28" x14ac:dyDescent="0.25">
      <c r="A32">
        <v>5</v>
      </c>
      <c r="B32" s="58">
        <v>561</v>
      </c>
      <c r="C32" s="4">
        <f t="shared" si="0"/>
        <v>3.5647593966961932E-2</v>
      </c>
      <c r="D32" s="56">
        <v>624</v>
      </c>
      <c r="E32" s="4">
        <f t="shared" si="1"/>
        <v>5.6479070698978569E-2</v>
      </c>
      <c r="F32" s="60">
        <v>921</v>
      </c>
      <c r="G32" s="4">
        <f t="shared" si="2"/>
        <v>4.1256157635467978E-2</v>
      </c>
      <c r="H32" s="67">
        <v>238</v>
      </c>
      <c r="I32" s="4">
        <f t="shared" si="3"/>
        <v>7.2167615106052768E-2</v>
      </c>
      <c r="J32" s="58">
        <v>561</v>
      </c>
      <c r="K32" s="4">
        <f t="shared" si="4"/>
        <v>3.6243822075782535E-2</v>
      </c>
      <c r="L32" s="58">
        <v>561</v>
      </c>
      <c r="M32" s="3">
        <v>3555</v>
      </c>
      <c r="P32">
        <v>5</v>
      </c>
      <c r="Q32" s="58">
        <v>561</v>
      </c>
      <c r="R32" s="4">
        <f t="shared" si="5"/>
        <v>3.2355757720852286E-2</v>
      </c>
      <c r="S32" s="56">
        <v>621</v>
      </c>
      <c r="T32" s="4">
        <f t="shared" si="6"/>
        <v>5.4476266773482877E-2</v>
      </c>
      <c r="U32" s="57">
        <v>541</v>
      </c>
      <c r="V32" s="4">
        <f t="shared" si="7"/>
        <v>5.1724137931034482E-2</v>
      </c>
      <c r="W32" s="67">
        <v>238</v>
      </c>
      <c r="X32" s="4">
        <f t="shared" si="8"/>
        <v>6.389032591826177E-2</v>
      </c>
      <c r="Y32" s="61">
        <v>325</v>
      </c>
      <c r="Z32" s="4">
        <f t="shared" si="9"/>
        <v>4.0362438220757822E-2</v>
      </c>
      <c r="AA32" s="58">
        <v>561</v>
      </c>
      <c r="AB32" s="3">
        <v>3226</v>
      </c>
    </row>
    <row r="33" spans="1:28" x14ac:dyDescent="0.25">
      <c r="A33">
        <v>6</v>
      </c>
      <c r="B33" s="70">
        <v>522</v>
      </c>
      <c r="C33" s="4">
        <f t="shared" si="0"/>
        <v>3.0823557577208522E-2</v>
      </c>
      <c r="D33" s="56">
        <v>621</v>
      </c>
      <c r="E33" s="4">
        <f t="shared" si="1"/>
        <v>4.6465051071500098E-2</v>
      </c>
      <c r="F33" s="56">
        <v>624</v>
      </c>
      <c r="G33" s="4">
        <f t="shared" si="2"/>
        <v>3.8177339901477834E-2</v>
      </c>
      <c r="H33" s="57">
        <v>541</v>
      </c>
      <c r="I33" s="4">
        <f t="shared" si="3"/>
        <v>5.5613036730470772E-2</v>
      </c>
      <c r="J33" s="58">
        <v>561</v>
      </c>
      <c r="K33" s="4">
        <f t="shared" si="4"/>
        <v>3.6243822075782535E-2</v>
      </c>
      <c r="L33" s="56">
        <v>623</v>
      </c>
      <c r="M33" s="3">
        <v>3170</v>
      </c>
      <c r="P33">
        <v>6</v>
      </c>
      <c r="Q33" s="60">
        <v>921</v>
      </c>
      <c r="R33" s="4">
        <f t="shared" si="5"/>
        <v>3.1362221690208282E-2</v>
      </c>
      <c r="S33" s="56">
        <v>624</v>
      </c>
      <c r="T33" s="4">
        <f t="shared" si="6"/>
        <v>4.7666733426797517E-2</v>
      </c>
      <c r="U33" s="56">
        <v>624</v>
      </c>
      <c r="V33" s="4">
        <f t="shared" si="7"/>
        <v>3.6330049261083741E-2</v>
      </c>
      <c r="W33" s="57">
        <v>541</v>
      </c>
      <c r="X33" s="4">
        <f t="shared" si="8"/>
        <v>5.5613036730470772E-2</v>
      </c>
      <c r="Y33" s="71">
        <v>722</v>
      </c>
      <c r="Z33" s="4">
        <f t="shared" si="9"/>
        <v>3.5420098846787477E-2</v>
      </c>
      <c r="AA33" s="56">
        <v>623</v>
      </c>
      <c r="AB33" s="3">
        <v>3101</v>
      </c>
    </row>
    <row r="34" spans="1:28" x14ac:dyDescent="0.25">
      <c r="A34">
        <v>7</v>
      </c>
      <c r="B34" s="56">
        <v>623</v>
      </c>
      <c r="C34" s="4">
        <f t="shared" si="0"/>
        <v>2.9734259037586783E-2</v>
      </c>
      <c r="D34" s="60">
        <v>921</v>
      </c>
      <c r="E34" s="4">
        <f t="shared" si="1"/>
        <v>3.7452433406769479E-2</v>
      </c>
      <c r="F34" s="70">
        <v>522</v>
      </c>
      <c r="G34" s="4">
        <f t="shared" si="2"/>
        <v>3.5714285714285712E-2</v>
      </c>
      <c r="H34" s="58">
        <v>561</v>
      </c>
      <c r="I34" s="4">
        <f t="shared" si="3"/>
        <v>3.7247801345059492E-2</v>
      </c>
      <c r="J34" s="61">
        <v>325</v>
      </c>
      <c r="K34" s="4">
        <f t="shared" si="4"/>
        <v>3.5420098846787477E-2</v>
      </c>
      <c r="L34" s="70">
        <v>522</v>
      </c>
      <c r="M34" s="3">
        <v>2927</v>
      </c>
      <c r="P34">
        <v>7</v>
      </c>
      <c r="Q34" s="56">
        <v>623</v>
      </c>
      <c r="R34" s="4">
        <f t="shared" si="5"/>
        <v>2.9111802729231504E-2</v>
      </c>
      <c r="S34" s="70">
        <v>524</v>
      </c>
      <c r="T34" s="4">
        <f t="shared" si="6"/>
        <v>3.9655517724814737E-2</v>
      </c>
      <c r="U34" s="58">
        <v>561</v>
      </c>
      <c r="V34" s="4">
        <f t="shared" si="7"/>
        <v>3.4482758620689655E-2</v>
      </c>
      <c r="W34" s="58">
        <v>561</v>
      </c>
      <c r="X34" s="4">
        <f t="shared" si="8"/>
        <v>3.9575788929125714E-2</v>
      </c>
      <c r="Y34" s="61">
        <v>336</v>
      </c>
      <c r="Z34" s="4">
        <f t="shared" si="9"/>
        <v>3.0477759472817133E-2</v>
      </c>
      <c r="AA34" s="60">
        <v>921</v>
      </c>
      <c r="AB34" s="3">
        <v>3017</v>
      </c>
    </row>
    <row r="35" spans="1:28" x14ac:dyDescent="0.25">
      <c r="A35">
        <v>8</v>
      </c>
      <c r="B35" s="71">
        <v>722</v>
      </c>
      <c r="C35" s="4">
        <f t="shared" si="0"/>
        <v>2.9423030883409144E-2</v>
      </c>
      <c r="D35" s="70">
        <v>522</v>
      </c>
      <c r="E35" s="4">
        <f t="shared" si="1"/>
        <v>3.2845984378129384E-2</v>
      </c>
      <c r="F35" s="58">
        <v>561</v>
      </c>
      <c r="G35" s="4">
        <f t="shared" si="2"/>
        <v>3.2635467980295568E-2</v>
      </c>
      <c r="H35" s="61">
        <v>336</v>
      </c>
      <c r="I35" s="4">
        <f t="shared" si="3"/>
        <v>2.6125193998965339E-2</v>
      </c>
      <c r="J35" s="61">
        <v>336</v>
      </c>
      <c r="K35" s="4">
        <f t="shared" si="4"/>
        <v>3.130148270181219E-2</v>
      </c>
      <c r="L35" s="71">
        <v>722</v>
      </c>
      <c r="M35" s="3">
        <v>2713</v>
      </c>
      <c r="P35">
        <v>8</v>
      </c>
      <c r="Q35" s="70">
        <v>522</v>
      </c>
      <c r="R35" s="4">
        <f t="shared" si="5"/>
        <v>2.8908307397653817E-2</v>
      </c>
      <c r="S35" s="60">
        <v>921</v>
      </c>
      <c r="T35" s="4">
        <f t="shared" si="6"/>
        <v>3.8854396154616465E-2</v>
      </c>
      <c r="U35" s="61">
        <v>331</v>
      </c>
      <c r="V35" s="4">
        <f t="shared" si="7"/>
        <v>2.9556650246305417E-2</v>
      </c>
      <c r="W35" s="61">
        <v>336</v>
      </c>
      <c r="X35" s="4">
        <f t="shared" si="8"/>
        <v>2.6642524573202275E-2</v>
      </c>
      <c r="Y35" s="70">
        <v>522</v>
      </c>
      <c r="Z35" s="4">
        <f t="shared" si="9"/>
        <v>2.9654036243822075E-2</v>
      </c>
      <c r="AA35" s="70">
        <v>522</v>
      </c>
      <c r="AB35" s="3">
        <v>2713</v>
      </c>
    </row>
    <row r="36" spans="1:28" x14ac:dyDescent="0.25">
      <c r="A36">
        <v>9</v>
      </c>
      <c r="B36" s="60">
        <v>921</v>
      </c>
      <c r="C36" s="4">
        <f t="shared" si="0"/>
        <v>2.7376107254010056E-2</v>
      </c>
      <c r="D36" s="57">
        <v>541</v>
      </c>
      <c r="E36" s="4">
        <f t="shared" si="1"/>
        <v>3.2044862807931104E-2</v>
      </c>
      <c r="F36" s="56">
        <v>623</v>
      </c>
      <c r="G36" s="4">
        <f t="shared" si="2"/>
        <v>2.8940886699507389E-2</v>
      </c>
      <c r="H36" s="71">
        <v>722</v>
      </c>
      <c r="I36" s="4">
        <f t="shared" si="3"/>
        <v>2.56078634247284E-2</v>
      </c>
      <c r="J36" s="70">
        <v>522</v>
      </c>
      <c r="K36" s="4">
        <f t="shared" si="4"/>
        <v>2.7182866556836903E-2</v>
      </c>
      <c r="L36" s="60">
        <v>921</v>
      </c>
      <c r="M36" s="3">
        <v>2652</v>
      </c>
      <c r="P36">
        <v>9</v>
      </c>
      <c r="Q36" s="67">
        <v>238</v>
      </c>
      <c r="R36" s="4">
        <f t="shared" si="5"/>
        <v>2.3737131912856115E-2</v>
      </c>
      <c r="S36" s="57">
        <v>541</v>
      </c>
      <c r="T36" s="4">
        <f t="shared" si="6"/>
        <v>3.8253554976967752E-2</v>
      </c>
      <c r="U36" s="70">
        <v>522</v>
      </c>
      <c r="V36" s="4">
        <f t="shared" si="7"/>
        <v>2.7093596059113302E-2</v>
      </c>
      <c r="W36" s="70">
        <v>522</v>
      </c>
      <c r="X36" s="4">
        <f t="shared" si="8"/>
        <v>2.4055871702017589E-2</v>
      </c>
      <c r="Y36" s="58">
        <v>561</v>
      </c>
      <c r="Z36" s="4">
        <f t="shared" si="9"/>
        <v>2.5535420098846788E-2</v>
      </c>
      <c r="AA36" s="67">
        <v>238</v>
      </c>
      <c r="AB36" s="3">
        <v>2343</v>
      </c>
    </row>
    <row r="37" spans="1:28" x14ac:dyDescent="0.25">
      <c r="A37">
        <v>10</v>
      </c>
      <c r="B37" s="67">
        <v>238</v>
      </c>
      <c r="C37" s="4">
        <f t="shared" si="0"/>
        <v>2.495810390232224E-2</v>
      </c>
      <c r="D37" s="70">
        <v>524</v>
      </c>
      <c r="E37" s="4">
        <f t="shared" si="1"/>
        <v>3.0642900060084119E-2</v>
      </c>
      <c r="F37" s="67">
        <v>238</v>
      </c>
      <c r="G37" s="4">
        <f t="shared" si="2"/>
        <v>2.5246305418719212E-2</v>
      </c>
      <c r="H37" s="70">
        <v>522</v>
      </c>
      <c r="I37" s="4">
        <f t="shared" si="3"/>
        <v>2.5090532850491464E-2</v>
      </c>
      <c r="J37" s="72">
        <v>452</v>
      </c>
      <c r="K37" s="4">
        <f t="shared" si="4"/>
        <v>2.3064250411861616E-2</v>
      </c>
      <c r="L37" s="67">
        <v>238</v>
      </c>
      <c r="M37" s="3">
        <v>2484</v>
      </c>
      <c r="P37">
        <v>10</v>
      </c>
      <c r="Q37" s="70">
        <v>524</v>
      </c>
      <c r="R37" s="4">
        <f t="shared" si="5"/>
        <v>2.159444577447929E-2</v>
      </c>
      <c r="S37" s="60">
        <v>923</v>
      </c>
      <c r="T37" s="4">
        <f t="shared" si="6"/>
        <v>2.5235329461245744E-2</v>
      </c>
      <c r="U37" s="71">
        <v>722</v>
      </c>
      <c r="V37" s="4">
        <f t="shared" si="7"/>
        <v>2.5862068965517241E-2</v>
      </c>
      <c r="W37" s="71">
        <v>722</v>
      </c>
      <c r="X37" s="4">
        <f t="shared" si="8"/>
        <v>2.2503879979306775E-2</v>
      </c>
      <c r="Y37" s="99"/>
      <c r="Z37" s="4"/>
      <c r="AA37" s="70">
        <v>524</v>
      </c>
      <c r="AB37" s="3">
        <v>2116</v>
      </c>
    </row>
    <row r="38" spans="1:28" x14ac:dyDescent="0.25">
      <c r="A38" t="s">
        <v>12</v>
      </c>
      <c r="C38" s="3">
        <v>83540</v>
      </c>
      <c r="E38" s="3">
        <v>4993</v>
      </c>
      <c r="G38" s="3">
        <v>1624</v>
      </c>
      <c r="I38" s="3">
        <v>3866</v>
      </c>
      <c r="K38" s="3">
        <v>1214</v>
      </c>
      <c r="M38" s="3">
        <v>95237</v>
      </c>
      <c r="P38" t="s">
        <v>12</v>
      </c>
      <c r="R38" s="3">
        <v>83540</v>
      </c>
      <c r="T38" s="3">
        <v>4993</v>
      </c>
      <c r="V38" s="3">
        <v>1624</v>
      </c>
      <c r="X38" s="3">
        <v>3866</v>
      </c>
      <c r="Z38" s="3">
        <v>1214</v>
      </c>
      <c r="AB38" s="3">
        <v>95237</v>
      </c>
    </row>
  </sheetData>
  <mergeCells count="24">
    <mergeCell ref="AA5:AB5"/>
    <mergeCell ref="Q26:R26"/>
    <mergeCell ref="S26:T26"/>
    <mergeCell ref="U26:V26"/>
    <mergeCell ref="W26:X26"/>
    <mergeCell ref="Y26:Z26"/>
    <mergeCell ref="AA26:AB26"/>
    <mergeCell ref="Q5:R5"/>
    <mergeCell ref="S5:T5"/>
    <mergeCell ref="U5:V5"/>
    <mergeCell ref="W5:X5"/>
    <mergeCell ref="Y5:Z5"/>
    <mergeCell ref="L5:M5"/>
    <mergeCell ref="B26:C26"/>
    <mergeCell ref="D26:E26"/>
    <mergeCell ref="F26:G26"/>
    <mergeCell ref="H26:I26"/>
    <mergeCell ref="J26:K26"/>
    <mergeCell ref="L26:M26"/>
    <mergeCell ref="B5:C5"/>
    <mergeCell ref="D5:E5"/>
    <mergeCell ref="F5:G5"/>
    <mergeCell ref="H5:I5"/>
    <mergeCell ref="J5:K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sheetViews>
  <sheetFormatPr defaultRowHeight="15" x14ac:dyDescent="0.25"/>
  <cols>
    <col min="1" max="1" width="11.42578125" bestFit="1" customWidth="1"/>
    <col min="3" max="3" width="10.140625" bestFit="1" customWidth="1"/>
    <col min="5" max="5" width="10.140625" bestFit="1" customWidth="1"/>
    <col min="7" max="7" width="10.140625" bestFit="1" customWidth="1"/>
    <col min="9" max="9" width="10.85546875" bestFit="1" customWidth="1"/>
    <col min="11" max="11" width="10.140625" bestFit="1" customWidth="1"/>
    <col min="16" max="16" width="10.140625" bestFit="1" customWidth="1"/>
    <col min="18" max="18" width="10.140625" bestFit="1" customWidth="1"/>
    <col min="20" max="20" width="10.140625" bestFit="1" customWidth="1"/>
    <col min="22" max="22" width="10.140625" bestFit="1" customWidth="1"/>
    <col min="24" max="24" width="10.140625" bestFit="1" customWidth="1"/>
  </cols>
  <sheetData>
    <row r="1" spans="1:24" x14ac:dyDescent="0.25">
      <c r="A1" s="20" t="s">
        <v>198</v>
      </c>
    </row>
    <row r="4" spans="1:24" x14ac:dyDescent="0.25">
      <c r="B4" s="53" t="s">
        <v>139</v>
      </c>
      <c r="O4" s="14" t="s">
        <v>152</v>
      </c>
    </row>
    <row r="5" spans="1:24" x14ac:dyDescent="0.25">
      <c r="B5" s="133" t="s">
        <v>32</v>
      </c>
      <c r="C5" s="133"/>
      <c r="D5" s="112" t="s">
        <v>33</v>
      </c>
      <c r="E5" s="112"/>
      <c r="F5" s="112" t="s">
        <v>34</v>
      </c>
      <c r="G5" s="112"/>
      <c r="H5" s="112" t="s">
        <v>19</v>
      </c>
      <c r="I5" s="112"/>
      <c r="J5" s="112" t="s">
        <v>11</v>
      </c>
      <c r="K5" s="112"/>
      <c r="O5" s="133" t="s">
        <v>32</v>
      </c>
      <c r="P5" s="133"/>
      <c r="Q5" s="112" t="s">
        <v>33</v>
      </c>
      <c r="R5" s="112"/>
      <c r="S5" s="112" t="s">
        <v>34</v>
      </c>
      <c r="T5" s="112"/>
      <c r="U5" s="112" t="s">
        <v>19</v>
      </c>
      <c r="V5" s="112"/>
      <c r="W5" s="112" t="s">
        <v>11</v>
      </c>
      <c r="X5" s="112"/>
    </row>
    <row r="6" spans="1:24" x14ac:dyDescent="0.25">
      <c r="A6" s="34" t="s">
        <v>52</v>
      </c>
      <c r="B6" s="34" t="s">
        <v>51</v>
      </c>
      <c r="C6" s="34" t="s">
        <v>55</v>
      </c>
      <c r="D6" s="34" t="s">
        <v>51</v>
      </c>
      <c r="E6" s="34" t="s">
        <v>55</v>
      </c>
      <c r="F6" s="34" t="s">
        <v>51</v>
      </c>
      <c r="G6" s="34" t="s">
        <v>55</v>
      </c>
      <c r="H6" s="34" t="s">
        <v>51</v>
      </c>
      <c r="I6" s="34" t="s">
        <v>55</v>
      </c>
      <c r="J6" s="34" t="s">
        <v>51</v>
      </c>
      <c r="K6" s="34" t="s">
        <v>55</v>
      </c>
      <c r="N6" s="34" t="s">
        <v>52</v>
      </c>
      <c r="O6" s="34" t="s">
        <v>51</v>
      </c>
      <c r="P6" s="34" t="s">
        <v>55</v>
      </c>
      <c r="Q6" s="34" t="s">
        <v>51</v>
      </c>
      <c r="R6" s="34" t="s">
        <v>55</v>
      </c>
      <c r="S6" s="34" t="s">
        <v>51</v>
      </c>
      <c r="T6" s="34" t="s">
        <v>55</v>
      </c>
      <c r="U6" s="34" t="s">
        <v>51</v>
      </c>
      <c r="V6" s="34" t="s">
        <v>55</v>
      </c>
      <c r="W6" s="34" t="s">
        <v>51</v>
      </c>
      <c r="X6" s="34" t="s">
        <v>55</v>
      </c>
    </row>
    <row r="7" spans="1:24" x14ac:dyDescent="0.25">
      <c r="A7">
        <v>1</v>
      </c>
      <c r="B7" s="61">
        <v>325</v>
      </c>
      <c r="C7" s="88">
        <v>62742.92</v>
      </c>
      <c r="D7" s="61">
        <v>325</v>
      </c>
      <c r="E7" s="88">
        <v>62806.99</v>
      </c>
      <c r="F7" s="61">
        <v>325</v>
      </c>
      <c r="G7" s="88">
        <v>69352.98</v>
      </c>
      <c r="H7" s="61">
        <v>333</v>
      </c>
      <c r="I7" s="88">
        <v>63919.61</v>
      </c>
      <c r="J7" s="61">
        <v>325</v>
      </c>
      <c r="K7" s="88">
        <v>68840.59</v>
      </c>
      <c r="N7">
        <v>1</v>
      </c>
      <c r="O7" s="64">
        <v>486</v>
      </c>
      <c r="P7" s="88">
        <v>75590.570000000007</v>
      </c>
      <c r="Q7" s="61">
        <v>325</v>
      </c>
      <c r="R7" s="88">
        <v>72813.75</v>
      </c>
      <c r="S7" s="61">
        <v>325</v>
      </c>
      <c r="T7" s="88">
        <v>83262.11</v>
      </c>
      <c r="U7" s="61">
        <v>331</v>
      </c>
      <c r="V7" s="88">
        <v>65173.77</v>
      </c>
      <c r="W7" s="61">
        <v>325</v>
      </c>
      <c r="X7" s="88">
        <v>81914.47</v>
      </c>
    </row>
    <row r="8" spans="1:24" x14ac:dyDescent="0.25">
      <c r="A8">
        <v>2</v>
      </c>
      <c r="B8" s="61">
        <v>331</v>
      </c>
      <c r="C8" s="88">
        <v>61478.47</v>
      </c>
      <c r="D8" s="61">
        <v>331</v>
      </c>
      <c r="E8" s="88">
        <v>61442.43</v>
      </c>
      <c r="F8" s="61">
        <v>331</v>
      </c>
      <c r="G8" s="88">
        <v>65385.63</v>
      </c>
      <c r="H8" s="61">
        <v>325</v>
      </c>
      <c r="I8" s="88">
        <v>61536.82</v>
      </c>
      <c r="J8" s="61">
        <v>339</v>
      </c>
      <c r="K8" s="88">
        <v>62874.44</v>
      </c>
      <c r="N8">
        <v>2</v>
      </c>
      <c r="O8" s="61">
        <v>324</v>
      </c>
      <c r="P8" s="88">
        <v>74074.2</v>
      </c>
      <c r="Q8" s="61">
        <v>324</v>
      </c>
      <c r="R8" s="88">
        <v>70828.08</v>
      </c>
      <c r="S8" s="61">
        <v>331</v>
      </c>
      <c r="T8" s="88">
        <v>75767.75</v>
      </c>
      <c r="U8" s="67">
        <v>238</v>
      </c>
      <c r="V8" s="88">
        <v>62525.61</v>
      </c>
      <c r="W8" s="61">
        <v>336</v>
      </c>
      <c r="X8" s="88">
        <v>71502.039999999994</v>
      </c>
    </row>
    <row r="9" spans="1:24" x14ac:dyDescent="0.25">
      <c r="A9">
        <v>3</v>
      </c>
      <c r="B9" s="62">
        <v>221</v>
      </c>
      <c r="C9" s="88">
        <v>61063.79</v>
      </c>
      <c r="D9" s="61">
        <v>336</v>
      </c>
      <c r="E9" s="88">
        <v>59941.39</v>
      </c>
      <c r="F9" s="61">
        <v>336</v>
      </c>
      <c r="G9" s="88">
        <v>63831.88</v>
      </c>
      <c r="H9" s="61">
        <v>331</v>
      </c>
      <c r="I9" s="88">
        <v>59780.55</v>
      </c>
      <c r="J9" s="61">
        <v>333</v>
      </c>
      <c r="K9" s="88">
        <v>62009.5</v>
      </c>
      <c r="N9">
        <v>3</v>
      </c>
      <c r="O9" s="61">
        <v>325</v>
      </c>
      <c r="P9" s="88">
        <v>71193.23</v>
      </c>
      <c r="Q9" s="61">
        <v>331</v>
      </c>
      <c r="R9" s="88">
        <v>67529.77</v>
      </c>
      <c r="S9" s="65">
        <v>424</v>
      </c>
      <c r="T9" s="88">
        <v>68558.679999999993</v>
      </c>
      <c r="U9" s="62">
        <v>221</v>
      </c>
      <c r="V9" s="88">
        <v>59521.93</v>
      </c>
      <c r="W9" s="61">
        <v>333</v>
      </c>
      <c r="X9" s="88">
        <v>70903.7</v>
      </c>
    </row>
    <row r="10" spans="1:24" x14ac:dyDescent="0.25">
      <c r="A10">
        <v>4</v>
      </c>
      <c r="B10" s="61">
        <v>336</v>
      </c>
      <c r="C10" s="88">
        <v>55058.74</v>
      </c>
      <c r="D10" s="62">
        <v>221</v>
      </c>
      <c r="E10" s="88">
        <v>59236.39</v>
      </c>
      <c r="F10" s="67">
        <v>238</v>
      </c>
      <c r="G10" s="88">
        <v>60213.82</v>
      </c>
      <c r="H10" s="67">
        <v>238</v>
      </c>
      <c r="I10" s="88">
        <v>58248.31</v>
      </c>
      <c r="J10" s="61">
        <v>336</v>
      </c>
      <c r="K10" s="88">
        <v>61353.19</v>
      </c>
      <c r="N10">
        <v>4</v>
      </c>
      <c r="O10" s="62">
        <v>221</v>
      </c>
      <c r="P10" s="88">
        <v>67635.92</v>
      </c>
      <c r="Q10" s="61">
        <v>336</v>
      </c>
      <c r="R10" s="88">
        <v>64339.78</v>
      </c>
      <c r="S10" s="61">
        <v>336</v>
      </c>
      <c r="T10" s="88">
        <v>62153.88</v>
      </c>
      <c r="U10" s="61">
        <v>325</v>
      </c>
      <c r="V10" s="88">
        <v>59372.13</v>
      </c>
      <c r="W10" s="72">
        <v>446</v>
      </c>
      <c r="X10" s="88">
        <v>66034.55</v>
      </c>
    </row>
    <row r="11" spans="1:24" x14ac:dyDescent="0.25">
      <c r="A11">
        <v>5</v>
      </c>
      <c r="B11" s="61">
        <v>333</v>
      </c>
      <c r="C11" s="88">
        <v>52293.24</v>
      </c>
      <c r="D11" s="61">
        <v>333</v>
      </c>
      <c r="E11" s="88">
        <v>51100.6</v>
      </c>
      <c r="F11" s="61">
        <v>333</v>
      </c>
      <c r="G11" s="88">
        <v>51237.97</v>
      </c>
      <c r="H11" s="62">
        <v>221</v>
      </c>
      <c r="I11" s="88">
        <v>55157.33</v>
      </c>
      <c r="J11" s="67">
        <v>238</v>
      </c>
      <c r="K11" s="88">
        <v>58043.31</v>
      </c>
      <c r="N11">
        <v>5</v>
      </c>
      <c r="O11" s="61">
        <v>331</v>
      </c>
      <c r="P11" s="88">
        <v>65675.5</v>
      </c>
      <c r="Q11" s="61">
        <v>333</v>
      </c>
      <c r="R11" s="88">
        <v>62584.84</v>
      </c>
      <c r="S11" s="61">
        <v>333</v>
      </c>
      <c r="T11" s="88">
        <v>61641.09</v>
      </c>
      <c r="U11" s="61">
        <v>311</v>
      </c>
      <c r="V11" s="88">
        <v>57478.59</v>
      </c>
      <c r="W11" s="67">
        <v>238</v>
      </c>
      <c r="X11" s="88">
        <v>63082.67</v>
      </c>
    </row>
    <row r="12" spans="1:24" x14ac:dyDescent="0.25">
      <c r="A12">
        <v>6</v>
      </c>
      <c r="B12" s="59">
        <v>212</v>
      </c>
      <c r="C12" s="88">
        <v>51995.22</v>
      </c>
      <c r="D12" s="65">
        <v>424</v>
      </c>
      <c r="E12" s="88">
        <v>50115.45</v>
      </c>
      <c r="F12" s="61">
        <v>334</v>
      </c>
      <c r="G12" s="88">
        <v>43748.57</v>
      </c>
      <c r="H12" s="61">
        <v>335</v>
      </c>
      <c r="I12" s="88">
        <v>51901.97</v>
      </c>
      <c r="J12" s="61">
        <v>334</v>
      </c>
      <c r="K12" s="88">
        <v>54789.89</v>
      </c>
      <c r="N12">
        <v>6</v>
      </c>
      <c r="O12" s="59">
        <v>212</v>
      </c>
      <c r="P12" s="88">
        <v>61744</v>
      </c>
      <c r="Q12" s="62">
        <v>221</v>
      </c>
      <c r="R12" s="88">
        <v>61137.33</v>
      </c>
      <c r="S12" s="67">
        <v>238</v>
      </c>
      <c r="T12" s="88">
        <v>58410.44</v>
      </c>
      <c r="U12" s="61">
        <v>333</v>
      </c>
      <c r="V12" s="88">
        <v>53819.6</v>
      </c>
      <c r="W12" s="61">
        <v>339</v>
      </c>
      <c r="X12" s="88">
        <v>60288.63</v>
      </c>
    </row>
    <row r="13" spans="1:24" x14ac:dyDescent="0.25">
      <c r="A13">
        <v>7</v>
      </c>
      <c r="B13" s="61">
        <v>334</v>
      </c>
      <c r="C13" s="88">
        <v>51201.29</v>
      </c>
      <c r="D13" s="67">
        <v>238</v>
      </c>
      <c r="E13" s="88">
        <v>47042.38</v>
      </c>
      <c r="F13" s="67">
        <v>236</v>
      </c>
      <c r="G13" s="88">
        <v>42481.7</v>
      </c>
      <c r="H13" s="61">
        <v>336</v>
      </c>
      <c r="I13" s="88">
        <v>51603.76</v>
      </c>
      <c r="J13" s="61">
        <v>331</v>
      </c>
      <c r="K13" s="88">
        <v>50459.94</v>
      </c>
      <c r="N13">
        <v>7</v>
      </c>
      <c r="O13" s="61">
        <v>333</v>
      </c>
      <c r="P13" s="88">
        <v>59715.34</v>
      </c>
      <c r="Q13" s="65">
        <v>424</v>
      </c>
      <c r="R13" s="88">
        <v>57980</v>
      </c>
      <c r="S13" s="62">
        <v>221</v>
      </c>
      <c r="T13" s="88">
        <v>55798.84</v>
      </c>
      <c r="U13" s="67">
        <v>236</v>
      </c>
      <c r="V13" s="88">
        <v>53812.77</v>
      </c>
      <c r="W13" s="56">
        <v>621</v>
      </c>
      <c r="X13" s="88">
        <v>56119.14</v>
      </c>
    </row>
    <row r="14" spans="1:24" x14ac:dyDescent="0.25">
      <c r="A14">
        <v>8</v>
      </c>
      <c r="B14" s="67">
        <v>238</v>
      </c>
      <c r="C14" s="88">
        <v>49678.45</v>
      </c>
      <c r="D14" s="69">
        <v>517</v>
      </c>
      <c r="E14" s="88">
        <v>43353.02</v>
      </c>
      <c r="F14" s="56">
        <v>622</v>
      </c>
      <c r="G14" s="88">
        <v>41544.92</v>
      </c>
      <c r="H14" s="61">
        <v>327</v>
      </c>
      <c r="I14" s="88">
        <v>50948.02</v>
      </c>
      <c r="J14" s="67">
        <v>236</v>
      </c>
      <c r="K14" s="88">
        <v>47142.05</v>
      </c>
      <c r="N14">
        <v>8</v>
      </c>
      <c r="O14" s="61">
        <v>336</v>
      </c>
      <c r="P14" s="88">
        <v>58764</v>
      </c>
      <c r="Q14" s="67">
        <v>238</v>
      </c>
      <c r="R14" s="88">
        <v>55562</v>
      </c>
      <c r="S14" s="67">
        <v>236</v>
      </c>
      <c r="T14" s="88">
        <v>50914.81</v>
      </c>
      <c r="U14" s="61">
        <v>326</v>
      </c>
      <c r="V14" s="88">
        <v>53638.48</v>
      </c>
      <c r="W14" s="61">
        <v>334</v>
      </c>
      <c r="X14" s="88">
        <v>55256.160000000003</v>
      </c>
    </row>
    <row r="15" spans="1:24" x14ac:dyDescent="0.25">
      <c r="A15">
        <v>9</v>
      </c>
      <c r="B15" s="61">
        <v>324</v>
      </c>
      <c r="C15" s="88">
        <v>46642.559999999998</v>
      </c>
      <c r="D15" s="56">
        <v>622</v>
      </c>
      <c r="E15" s="88">
        <v>40368.82</v>
      </c>
      <c r="F15" s="61">
        <v>339</v>
      </c>
      <c r="G15" s="88">
        <v>39153.11</v>
      </c>
      <c r="H15" s="67">
        <v>236</v>
      </c>
      <c r="I15" s="88">
        <v>43634.15</v>
      </c>
      <c r="J15" s="57">
        <v>541</v>
      </c>
      <c r="K15" s="88">
        <v>45251.360000000001</v>
      </c>
      <c r="N15">
        <v>9</v>
      </c>
      <c r="O15" s="61">
        <v>334</v>
      </c>
      <c r="P15" s="88">
        <v>56989.58</v>
      </c>
      <c r="Q15" s="61">
        <v>334</v>
      </c>
      <c r="R15" s="88">
        <v>49643.27</v>
      </c>
      <c r="S15" s="56">
        <v>622</v>
      </c>
      <c r="T15" s="88">
        <v>47641.83</v>
      </c>
      <c r="U15" s="61">
        <v>336</v>
      </c>
      <c r="V15" s="88">
        <v>51432.41</v>
      </c>
      <c r="W15" s="57">
        <v>541</v>
      </c>
      <c r="X15" s="88">
        <v>54961.91</v>
      </c>
    </row>
    <row r="16" spans="1:24" x14ac:dyDescent="0.25">
      <c r="A16">
        <v>10</v>
      </c>
      <c r="B16" s="61">
        <v>327</v>
      </c>
      <c r="C16" s="88">
        <v>46252.34</v>
      </c>
      <c r="D16" s="63">
        <v>551</v>
      </c>
      <c r="E16" s="88">
        <v>39608.639999999999</v>
      </c>
      <c r="F16" s="72">
        <v>446</v>
      </c>
      <c r="G16" s="88">
        <v>38221.230000000003</v>
      </c>
      <c r="H16" s="61">
        <v>334</v>
      </c>
      <c r="I16" s="88">
        <v>43395.28</v>
      </c>
      <c r="J16" s="56">
        <v>622</v>
      </c>
      <c r="K16" s="88">
        <v>43192.38</v>
      </c>
      <c r="N16">
        <v>10</v>
      </c>
      <c r="O16" s="64">
        <v>483</v>
      </c>
      <c r="P16" s="88">
        <v>55868.34</v>
      </c>
      <c r="Q16" s="69">
        <v>517</v>
      </c>
      <c r="R16" s="88">
        <v>47660.81</v>
      </c>
      <c r="S16" s="70">
        <v>524</v>
      </c>
      <c r="T16" s="88">
        <v>45788.94</v>
      </c>
      <c r="U16" s="61">
        <v>327</v>
      </c>
      <c r="V16" s="88">
        <v>50117.19</v>
      </c>
      <c r="W16" s="56">
        <v>622</v>
      </c>
      <c r="X16" s="88">
        <v>49482.67</v>
      </c>
    </row>
    <row r="17" spans="1:24" x14ac:dyDescent="0.25">
      <c r="C17" s="3"/>
      <c r="E17" s="3"/>
      <c r="G17" s="3"/>
      <c r="I17" s="3"/>
      <c r="K17" s="3"/>
      <c r="P17" s="3"/>
      <c r="R17" s="3"/>
      <c r="T17" s="3"/>
      <c r="V17" s="3"/>
      <c r="X17" s="3"/>
    </row>
    <row r="18" spans="1:24" x14ac:dyDescent="0.25">
      <c r="A18" t="s">
        <v>54</v>
      </c>
      <c r="C18" s="3"/>
      <c r="E18" s="3"/>
      <c r="G18" s="3"/>
      <c r="I18" s="3"/>
      <c r="K18" s="3"/>
      <c r="N18" t="s">
        <v>54</v>
      </c>
      <c r="P18" s="3"/>
      <c r="R18" s="3"/>
      <c r="T18" s="3"/>
      <c r="V18" s="3"/>
      <c r="X18" s="3"/>
    </row>
    <row r="19" spans="1:24" x14ac:dyDescent="0.25">
      <c r="A19" s="7"/>
      <c r="C19" s="4"/>
      <c r="E19" s="4"/>
      <c r="G19" s="4"/>
      <c r="I19" s="4"/>
      <c r="K19" s="4"/>
    </row>
    <row r="20" spans="1:24" x14ac:dyDescent="0.25">
      <c r="A20" s="23"/>
      <c r="K20" s="34"/>
    </row>
    <row r="24" spans="1:24" x14ac:dyDescent="0.25">
      <c r="A24" s="2" t="s">
        <v>180</v>
      </c>
    </row>
    <row r="25" spans="1:24" x14ac:dyDescent="0.25">
      <c r="A25" s="2"/>
      <c r="B25" s="133" t="s">
        <v>32</v>
      </c>
      <c r="C25" s="133"/>
      <c r="D25" s="112" t="s">
        <v>33</v>
      </c>
      <c r="E25" s="112"/>
      <c r="F25" s="112" t="s">
        <v>34</v>
      </c>
      <c r="G25" s="112"/>
      <c r="H25" s="112" t="s">
        <v>19</v>
      </c>
      <c r="I25" s="112"/>
      <c r="J25" s="112" t="s">
        <v>11</v>
      </c>
      <c r="K25" s="112"/>
    </row>
    <row r="26" spans="1:24" x14ac:dyDescent="0.25">
      <c r="A26" s="35" t="s">
        <v>52</v>
      </c>
      <c r="B26" s="35" t="s">
        <v>51</v>
      </c>
      <c r="C26" s="35" t="s">
        <v>55</v>
      </c>
      <c r="D26" s="35" t="s">
        <v>51</v>
      </c>
      <c r="E26" s="35" t="s">
        <v>55</v>
      </c>
      <c r="F26" s="35" t="s">
        <v>51</v>
      </c>
      <c r="G26" s="35" t="s">
        <v>55</v>
      </c>
      <c r="H26" s="35" t="s">
        <v>51</v>
      </c>
      <c r="I26" s="35" t="s">
        <v>55</v>
      </c>
      <c r="J26" s="35" t="s">
        <v>51</v>
      </c>
      <c r="K26" s="35" t="s">
        <v>55</v>
      </c>
    </row>
    <row r="27" spans="1:24" x14ac:dyDescent="0.25">
      <c r="A27">
        <v>1</v>
      </c>
      <c r="B27" s="61">
        <v>325</v>
      </c>
      <c r="C27" s="88">
        <f>P9-C7</f>
        <v>8450.3099999999977</v>
      </c>
      <c r="D27" s="61">
        <v>325</v>
      </c>
      <c r="E27" s="88">
        <f>R7-E7</f>
        <v>10006.760000000002</v>
      </c>
      <c r="F27" s="61">
        <v>325</v>
      </c>
      <c r="G27" s="88">
        <f>T7-G7</f>
        <v>13909.130000000005</v>
      </c>
      <c r="H27" s="61">
        <v>333</v>
      </c>
      <c r="I27" s="88">
        <f>V12-I7</f>
        <v>-10100.010000000002</v>
      </c>
      <c r="J27" s="61">
        <v>325</v>
      </c>
      <c r="K27" s="88">
        <f>X7-K7</f>
        <v>13073.880000000005</v>
      </c>
    </row>
    <row r="28" spans="1:24" x14ac:dyDescent="0.25">
      <c r="A28">
        <v>2</v>
      </c>
      <c r="B28" s="61">
        <v>331</v>
      </c>
      <c r="C28" s="88">
        <f>P11-C8</f>
        <v>4197.0299999999988</v>
      </c>
      <c r="D28" s="61">
        <v>331</v>
      </c>
      <c r="E28" s="88">
        <f>R9-E8</f>
        <v>6087.3400000000038</v>
      </c>
      <c r="F28" s="61">
        <v>331</v>
      </c>
      <c r="G28" s="88">
        <f>T8-G8</f>
        <v>10382.120000000003</v>
      </c>
      <c r="H28" s="61">
        <v>325</v>
      </c>
      <c r="I28" s="88">
        <f>V10-I8</f>
        <v>-2164.6900000000023</v>
      </c>
      <c r="J28" s="61">
        <v>339</v>
      </c>
      <c r="K28" s="88">
        <f>X12-K8</f>
        <v>-2585.8100000000049</v>
      </c>
    </row>
    <row r="29" spans="1:24" x14ac:dyDescent="0.25">
      <c r="A29">
        <v>3</v>
      </c>
      <c r="B29" s="62">
        <v>221</v>
      </c>
      <c r="C29" s="88">
        <f>P10-C9</f>
        <v>6572.1299999999974</v>
      </c>
      <c r="D29" s="61">
        <v>336</v>
      </c>
      <c r="E29" s="88">
        <f>R10-E9</f>
        <v>4398.3899999999994</v>
      </c>
      <c r="F29" s="61">
        <v>336</v>
      </c>
      <c r="G29" s="88">
        <f>T10-G9</f>
        <v>-1678</v>
      </c>
      <c r="H29" s="61">
        <v>331</v>
      </c>
      <c r="I29" s="88">
        <f>V7-I9</f>
        <v>5393.2199999999939</v>
      </c>
      <c r="J29" s="61">
        <v>333</v>
      </c>
      <c r="K29" s="88">
        <f>X9-K9</f>
        <v>8894.1999999999971</v>
      </c>
    </row>
    <row r="30" spans="1:24" x14ac:dyDescent="0.25">
      <c r="A30">
        <v>4</v>
      </c>
      <c r="B30" s="61">
        <v>336</v>
      </c>
      <c r="C30" s="88">
        <f>P14-C10</f>
        <v>3705.260000000002</v>
      </c>
      <c r="D30" s="62">
        <v>221</v>
      </c>
      <c r="E30" s="88">
        <f>R12-E10</f>
        <v>1900.9400000000023</v>
      </c>
      <c r="F30" s="67">
        <v>238</v>
      </c>
      <c r="G30" s="88">
        <f>T12-G10</f>
        <v>-1803.3799999999974</v>
      </c>
      <c r="H30" s="67">
        <v>238</v>
      </c>
      <c r="I30" s="88">
        <f>V8-I10</f>
        <v>4277.3000000000029</v>
      </c>
      <c r="J30" s="61">
        <v>336</v>
      </c>
      <c r="K30" s="88">
        <f>X8-K10</f>
        <v>10148.849999999991</v>
      </c>
    </row>
    <row r="31" spans="1:24" x14ac:dyDescent="0.25">
      <c r="A31">
        <v>5</v>
      </c>
      <c r="B31" s="61">
        <v>333</v>
      </c>
      <c r="C31" s="88">
        <f>P13-C11</f>
        <v>7422.0999999999985</v>
      </c>
      <c r="D31" s="61">
        <v>333</v>
      </c>
      <c r="E31" s="88">
        <f>R11-E11</f>
        <v>11484.239999999998</v>
      </c>
      <c r="F31" s="61">
        <v>333</v>
      </c>
      <c r="G31" s="88">
        <f>T11-G11</f>
        <v>10403.119999999995</v>
      </c>
      <c r="H31" s="62">
        <v>221</v>
      </c>
      <c r="I31" s="88">
        <f>V9-I11</f>
        <v>4364.5999999999985</v>
      </c>
      <c r="J31" s="67">
        <v>238</v>
      </c>
      <c r="K31" s="88">
        <f>X11-K11</f>
        <v>5039.3600000000006</v>
      </c>
    </row>
    <row r="32" spans="1:24" x14ac:dyDescent="0.25">
      <c r="A32">
        <v>6</v>
      </c>
      <c r="B32" s="59">
        <v>212</v>
      </c>
      <c r="C32" s="88">
        <f>P12-C12</f>
        <v>9748.7799999999988</v>
      </c>
      <c r="D32" s="65">
        <v>424</v>
      </c>
      <c r="E32" s="88">
        <f>R13-E12</f>
        <v>7864.5500000000029</v>
      </c>
      <c r="F32" s="61">
        <v>334</v>
      </c>
      <c r="G32" s="88"/>
      <c r="H32" s="61">
        <v>335</v>
      </c>
      <c r="I32" s="88"/>
      <c r="J32" s="61">
        <v>334</v>
      </c>
      <c r="K32" s="88">
        <f>X14-K12</f>
        <v>466.27000000000407</v>
      </c>
    </row>
    <row r="33" spans="1:11" x14ac:dyDescent="0.25">
      <c r="A33">
        <v>7</v>
      </c>
      <c r="B33" s="61">
        <v>334</v>
      </c>
      <c r="C33" s="88">
        <f>P15-C13</f>
        <v>5788.2900000000009</v>
      </c>
      <c r="D33" s="67">
        <v>238</v>
      </c>
      <c r="E33" s="88">
        <f>R14-E13</f>
        <v>8519.6200000000026</v>
      </c>
      <c r="F33" s="67">
        <v>236</v>
      </c>
      <c r="G33" s="88">
        <f>T14-G13</f>
        <v>8433.11</v>
      </c>
      <c r="H33" s="61">
        <v>336</v>
      </c>
      <c r="I33" s="88">
        <f>V15-I13</f>
        <v>-171.34999999999854</v>
      </c>
      <c r="J33" s="61">
        <v>331</v>
      </c>
      <c r="K33" s="88"/>
    </row>
    <row r="34" spans="1:11" x14ac:dyDescent="0.25">
      <c r="A34">
        <v>8</v>
      </c>
      <c r="B34" s="67">
        <v>238</v>
      </c>
      <c r="C34" s="88"/>
      <c r="D34" s="69">
        <v>517</v>
      </c>
      <c r="E34" s="88">
        <f>R16-E14</f>
        <v>4307.7900000000009</v>
      </c>
      <c r="F34" s="56">
        <v>622</v>
      </c>
      <c r="G34" s="88">
        <f>T15-G14</f>
        <v>6096.9100000000035</v>
      </c>
      <c r="H34" s="61">
        <v>327</v>
      </c>
      <c r="I34" s="88">
        <f>V16-I14</f>
        <v>-830.82999999999447</v>
      </c>
      <c r="J34" s="67">
        <v>236</v>
      </c>
      <c r="K34" s="88"/>
    </row>
    <row r="35" spans="1:11" x14ac:dyDescent="0.25">
      <c r="A35">
        <v>9</v>
      </c>
      <c r="B35" s="61">
        <v>324</v>
      </c>
      <c r="C35" s="88">
        <f>P8-C15</f>
        <v>27431.64</v>
      </c>
      <c r="D35" s="56">
        <v>622</v>
      </c>
      <c r="E35" s="88"/>
      <c r="F35" s="61">
        <v>339</v>
      </c>
      <c r="G35" s="88"/>
      <c r="H35" s="67">
        <v>236</v>
      </c>
      <c r="I35" s="88">
        <f>V13-I15</f>
        <v>10178.619999999995</v>
      </c>
      <c r="J35" s="57">
        <v>541</v>
      </c>
      <c r="K35" s="88">
        <f>X15-K15</f>
        <v>9710.5500000000029</v>
      </c>
    </row>
    <row r="36" spans="1:11" x14ac:dyDescent="0.25">
      <c r="A36">
        <v>10</v>
      </c>
      <c r="B36" s="61">
        <v>327</v>
      </c>
      <c r="C36" s="88"/>
      <c r="D36" s="63">
        <v>551</v>
      </c>
      <c r="E36" s="88"/>
      <c r="F36" s="72">
        <v>446</v>
      </c>
      <c r="G36" s="88"/>
      <c r="H36" s="61">
        <v>334</v>
      </c>
      <c r="I36" s="88"/>
      <c r="J36" s="56">
        <v>622</v>
      </c>
      <c r="K36" s="88">
        <f>X16-K16</f>
        <v>6290.2900000000009</v>
      </c>
    </row>
  </sheetData>
  <mergeCells count="15">
    <mergeCell ref="B25:C25"/>
    <mergeCell ref="D25:E25"/>
    <mergeCell ref="F25:G25"/>
    <mergeCell ref="H25:I25"/>
    <mergeCell ref="J25:K25"/>
    <mergeCell ref="O5:P5"/>
    <mergeCell ref="Q5:R5"/>
    <mergeCell ref="S5:T5"/>
    <mergeCell ref="U5:V5"/>
    <mergeCell ref="W5:X5"/>
    <mergeCell ref="B5:C5"/>
    <mergeCell ref="D5:E5"/>
    <mergeCell ref="F5:G5"/>
    <mergeCell ref="H5:I5"/>
    <mergeCell ref="J5:K5"/>
  </mergeCells>
  <pageMargins left="0.7" right="0.7" top="0.75" bottom="0.75" header="0.3" footer="0.3"/>
  <pageSetup orientation="portrait" r:id="rId1"/>
  <ignoredErrors>
    <ignoredError sqref="K28:K3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README</vt:lpstr>
      <vt:lpstr>IPEDS data</vt:lpstr>
      <vt:lpstr>Demographics</vt:lpstr>
      <vt:lpstr>2000-2005_remain rates</vt:lpstr>
      <vt:lpstr>Wages 1 yr &amp; 5 yrs</vt:lpstr>
      <vt:lpstr>Avg Wages by Gender</vt:lpstr>
      <vt:lpstr>Median Wages by Gender</vt:lpstr>
      <vt:lpstr>Cohort Mobility</vt:lpstr>
      <vt:lpstr>Cohort IndRanks - Degree (1yr)</vt:lpstr>
      <vt:lpstr>Cohort IndRanks - Degree (5yrs)</vt:lpstr>
      <vt:lpstr>Key for Cohort Colors</vt:lpstr>
      <vt:lpstr>Cohort Deg# (1&amp;5 yr)</vt:lpstr>
      <vt:lpstr>Cohort Deg$ (1&amp;5 yr)</vt:lpstr>
      <vt:lpstr>Cohort IndRanks - Sex (1yr)</vt:lpstr>
      <vt:lpstr>Cohort IndRanks - Sex (5yrs)</vt:lpstr>
      <vt:lpstr>Cohort Sex# (1&amp;5 yr)</vt:lpstr>
      <vt:lpstr>Cohort Sex$ (1&amp;5 yr)</vt:lpstr>
      <vt:lpstr>Cohort IndRanks - Race (1yr)</vt:lpstr>
      <vt:lpstr>Cohort IndRanks - Race (5yrs)</vt:lpstr>
      <vt:lpstr>Cohort Race# (1&amp;5 yr)</vt:lpstr>
      <vt:lpstr>Cohort Race$ (1&amp;5 yr)</vt:lpstr>
      <vt:lpstr>'Cohort IndRanks - Degree (1yr)'!Print_Area</vt:lpstr>
      <vt:lpstr>'Cohort IndRanks - Degree (5yrs)'!Print_Area</vt:lpstr>
      <vt:lpstr>'Cohort IndRanks - Race (1yr)'!Print_Area</vt:lpstr>
      <vt:lpstr>'Cohort IndRanks - Race (5yrs)'!Print_Area</vt:lpstr>
      <vt:lpstr>'Cohort IndRanks - Sex (1yr)'!Print_Area</vt:lpstr>
      <vt:lpstr>'Cohort IndRanks - Sex (5yrs)'!Print_Area</vt:lpstr>
      <vt:lpstr>'Cohort IndRanks - Degree (1yr)'!Print_Titles</vt:lpstr>
      <vt:lpstr>'Cohort IndRanks - Degree (5yrs)'!Print_Titles</vt:lpstr>
      <vt:lpstr>'Cohort IndRanks - Race (1yr)'!Print_Titles</vt:lpstr>
      <vt:lpstr>'Cohort IndRanks - Race (5yrs)'!Print_Titles</vt:lpstr>
      <vt:lpstr>'Cohort IndRanks - Sex (1yr)'!Print_Titles</vt:lpstr>
      <vt:lpstr>'Cohort IndRanks - Sex (5yrs)'!Print_Titles</vt:lpstr>
    </vt:vector>
  </TitlesOfParts>
  <Company>Kelley School of Business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halltj</dc:creator>
  <cp:lastModifiedBy>Rachel Justis</cp:lastModifiedBy>
  <dcterms:created xsi:type="dcterms:W3CDTF">2011-08-31T15:23:13Z</dcterms:created>
  <dcterms:modified xsi:type="dcterms:W3CDTF">2011-11-29T15:18:10Z</dcterms:modified>
</cp:coreProperties>
</file>